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9F0DAC84-2E82-4DB5-B8AC-991CFE88EC0F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0" l="1"/>
  <c r="D11" i="20"/>
  <c r="F10" i="20"/>
  <c r="F11" i="20" s="1"/>
  <c r="E10" i="20"/>
  <c r="D10" i="20"/>
  <c r="L36" i="16" l="1"/>
  <c r="M36" i="16"/>
  <c r="N36" i="16"/>
  <c r="L46" i="16"/>
  <c r="M46" i="16"/>
  <c r="N46" i="16"/>
  <c r="H12" i="15"/>
  <c r="I12" i="15"/>
  <c r="G12" i="15"/>
  <c r="I11" i="15"/>
  <c r="H11" i="15"/>
  <c r="G11" i="15"/>
  <c r="L56" i="16"/>
  <c r="M56" i="16"/>
  <c r="N56" i="16"/>
  <c r="L22" i="16"/>
  <c r="M22" i="16"/>
  <c r="N22" i="16"/>
  <c r="I8" i="15"/>
  <c r="H8" i="15"/>
  <c r="G8" i="15"/>
  <c r="L14" i="16" l="1"/>
  <c r="M14" i="16"/>
  <c r="N14" i="16"/>
  <c r="L41" i="16"/>
  <c r="M41" i="16"/>
  <c r="N41" i="16"/>
  <c r="L28" i="16"/>
  <c r="M28" i="16"/>
  <c r="N28" i="16"/>
  <c r="L53" i="16"/>
  <c r="M53" i="16"/>
  <c r="N53" i="16"/>
  <c r="N62" i="16"/>
  <c r="M62" i="16"/>
  <c r="L62" i="16"/>
  <c r="L59" i="16"/>
  <c r="M59" i="16"/>
  <c r="N59" i="16"/>
  <c r="N63" i="16" l="1"/>
  <c r="M63" i="16"/>
  <c r="L63" i="16"/>
  <c r="L68" i="16" l="1"/>
  <c r="M68" i="16"/>
  <c r="N68" i="16"/>
  <c r="L18" i="16"/>
  <c r="M18" i="16"/>
  <c r="N18" i="16"/>
  <c r="M47" i="16" l="1"/>
  <c r="L47" i="16"/>
  <c r="N47" i="16"/>
  <c r="L78" i="16"/>
  <c r="M78" i="16"/>
  <c r="N78" i="16"/>
  <c r="L75" i="16"/>
  <c r="L81" i="16"/>
  <c r="L82" i="16" l="1"/>
  <c r="L83" i="16"/>
  <c r="N6" i="12" s="1"/>
  <c r="M75" i="16"/>
  <c r="M82" i="16" s="1"/>
  <c r="N75" i="16"/>
  <c r="N82" i="16" s="1"/>
  <c r="N83" i="16" l="1"/>
  <c r="I6" i="12" s="1"/>
  <c r="M83" i="16"/>
  <c r="D6" i="12" s="1"/>
  <c r="M81" i="16" l="1"/>
  <c r="N81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<sst xmlns="http://schemas.openxmlformats.org/spreadsheetml/2006/main" count="500" uniqueCount="320">
  <si>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</si>
  <si>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</si>
  <si>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</si>
  <si>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</si>
  <si>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</si>
  <si>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</si>
  <si>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</si>
  <si>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</si>
  <si>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</si>
  <si>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</si>
  <si>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</si>
  <si>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</si>
  <si>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</si>
  <si>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</si>
  <si>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</si>
  <si>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</si>
  <si>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</si>
  <si>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</si>
  <si>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</si>
  <si>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</si>
  <si>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</si>
  <si>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</si>
  <si>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</si>
  <si>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</si>
  <si>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</si>
  <si>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</si>
  <si>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</si>
  <si>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</si>
  <si>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</si>
  <si>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</si>
  <si>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</si>
  <si>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</si>
  <si>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</si>
  <si>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</si>
  <si>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</si>
  <si>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</si>
  <si>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</si>
  <si>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</si>
  <si>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</si>
  <si>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</si>
  <si>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</si>
  <si>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</si>
  <si>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</si>
  <si>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</si>
  <si>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</si>
  <si>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</si>
  <si>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</si>
  <si>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</si>
  <si>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</si>
  <si>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</si>
  <si>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</si>
  <si>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</si>
  <si>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</si>
  <si>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</si>
  <si>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</si>
  <si>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</si>
  <si>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</si>
  <si>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</si>
  <si>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</si>
  <si>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</si>
  <si>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</si>
  <si>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</si>
  <si>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</si>
  <si>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</si>
  <si>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</si>
  <si>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</si>
  <si>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</si>
  <si>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</si>
  <si>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</si>
  <si>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</si>
  <si>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</si>
  <si>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</si>
  <si>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</si>
  <si>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</si>
  <si>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</si>
  <si>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</si>
  <si>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</si>
  <si>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</si>
  <si>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</si>
  <si>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</si>
  <si>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</si>
  <si>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</si>
  <si>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</si>
  <si>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</si>
  <si>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</si>
  <si>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</si>
  <si>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</si>
  <si>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</si>
  <si>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</si>
  <si>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</si>
  <si>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</si>
  <si>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</si>
  <si>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</si>
  <si>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</si>
  <si>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</si>
  <si>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</si>
  <si>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</si>
  <si>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</si>
  <si>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</si>
  <si>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</si>
  <si>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</si>
  <si>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</si>
  <si>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</si>
  <si>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</si>
  <si>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</si>
  <si>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</si>
  <si>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</si>
  <si>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</si>
  <si>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</si>
  <si>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</si>
  <si>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</si>
  <si>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</si>
  <si>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</si>
  <si>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</si>
  <si>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</si>
  <si>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</si>
  <si>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</si>
  <si>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</si>
  <si>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</si>
  <si>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</si>
  <si>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</si>
  <si>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</si>
  <si>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</si>
  <si>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</si>
  <si>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</si>
  <si>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</si>
  <si>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</si>
  <si>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</si>
  <si>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</si>
  <si>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</si>
  <si>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</si>
  <si>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</si>
  <si>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</si>
  <si>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</si>
  <si>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</si>
  <si>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</si>
  <si>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</si>
  <si>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</si>
  <si>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</si>
  <si>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</si>
  <si>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</si>
  <si>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</si>
  <si>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</si>
  <si>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</si>
  <si>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</si>
  <si>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</si>
  <si>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</si>
  <si>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</si>
  <si>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</si>
  <si>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</si>
  <si>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</si>
  <si>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</si>
  <si>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</si>
  <si>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</si>
  <si>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</si>
  <si>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</si>
  <si>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</si>
  <si>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</si>
  <si>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</si>
  <si>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</si>
  <si>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</si>
  <si>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</si>
  <si>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</si>
  <si>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</si>
  <si>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</si>
  <si>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</si>
  <si>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</si>
  <si>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</si>
  <si>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</si>
  <si>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</si>
  <si>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</si>
  <si>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</si>
  <si>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</si>
  <si>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</si>
  <si>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</si>
  <si>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</si>
  <si>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</si>
  <si>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</si>
  <si>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</si>
  <si>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</si>
  <si>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</si>
  <si>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</si>
  <si>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</si>
  <si>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</si>
  <si>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</si>
  <si>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</si>
  <si>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</si>
  <si>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</si>
  <si>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</si>
  <si>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</si>
  <si>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</si>
  <si>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</si>
  <si>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</si>
  <si>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</si>
  <si>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</si>
  <si>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</si>
  <si>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</si>
  <si>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</si>
  <si>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</si>
  <si>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</si>
  <si>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</si>
  <si>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</si>
  <si>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</si>
  <si>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</si>
  <si>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</si>
  <si>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</si>
  <si>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</si>
  <si>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</si>
  <si>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</si>
  <si>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</si>
  <si>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</si>
  <si>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</si>
  <si>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</si>
  <si>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</si>
  <si>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</si>
  <si>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</si>
  <si>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</si>
  <si>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</si>
  <si>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</si>
  <si>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</si>
  <si>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</si>
  <si>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</si>
  <si>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</si>
  <si>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</si>
  <si>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</si>
  <si>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</si>
  <si>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</si>
  <si>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</si>
  <si>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</si>
  <si>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</si>
  <si>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</si>
  <si>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</si>
  <si>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</si>
  <si>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</si>
  <si>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</si>
  <si>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</si>
  <si>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</si>
  <si>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</si>
  <si>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</si>
  <si>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</si>
  <si>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</si>
  <si>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</si>
  <si>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</si>
  <si>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</si>
  <si>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</si>
  <si>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</si>
  <si>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</si>
  <si>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</si>
  <si>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</si>
  <si>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</si>
  <si>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</si>
  <si>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</si>
  <si>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</si>
  <si>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</si>
  <si>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</si>
  <si>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</si>
  <si>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</si>
  <si>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</si>
  <si>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</si>
  <si>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</si>
  <si>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</si>
  <si>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</si>
  <si>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</si>
  <si>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</si>
  <si>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</si>
  <si>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</si>
  <si>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</si>
  <si>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</si>
  <si>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</si>
  <si>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</si>
  <si>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</si>
  <si>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</si>
  <si>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</si>
  <si>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</si>
  <si>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</si>
  <si>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</si>
  <si>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</si>
  <si>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</si>
  <si>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</si>
  <si>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</si>
  <si>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</si>
  <si>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</si>
  <si>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</si>
  <si>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</si>
  <si>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</si>
  <si>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</si>
  <si>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</si>
  <si>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</si>
  <si>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</si>
  <si>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</si>
  <si>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</si>
  <si>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</si>
  <si>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</si>
  <si>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</si>
  <si>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</si>
  <si>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</si>
  <si>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</si>
  <si>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</si>
  <si>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</si>
  <si>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</si>
  <si>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</si>
  <si>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Total Of Money Service Sector</t>
  </si>
  <si>
    <t xml:space="preserve">Total </t>
  </si>
  <si>
    <t>Monday 5/1/2026</t>
  </si>
  <si>
    <t xml:space="preserve">OTC Platform Trading Bulletin No (2) </t>
  </si>
  <si>
    <t>Iraq Stock Exchange not trading companies of Monday 5/1/2026</t>
  </si>
  <si>
    <t>ISX Trading Indices of Monday 5/1/2026</t>
  </si>
  <si>
    <t>Bulletin No (2)</t>
  </si>
  <si>
    <t>Second Platform Market Bulletin No (2)</t>
  </si>
  <si>
    <t xml:space="preserve">Undisclosed Platform Companies Bulletin No (2) </t>
  </si>
  <si>
    <t xml:space="preserve">Regular Market Bulletin No (2) </t>
  </si>
  <si>
    <t>Total Of Industrial Sector</t>
  </si>
  <si>
    <t>Monday 4/1/2026</t>
  </si>
  <si>
    <t>Non Iraqis' Bulletin  Monday   Jun  5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</si>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</sst>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86" applyNumberFormat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87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5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1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3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29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4" fontId="74" fillId="3" borderId="54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4" xfId="0" applyNumberFormat="1" applyFont="1" applyFill="1" applyBorder="1" applyAlignment="1">
      <alignment horizontal="center" vertical="center"/>
    </xf>
    <xf numFmtId="0" fontId="75" fillId="0" borderId="50" xfId="0" applyFont="1" applyBorder="1"/>
    <xf numFmtId="0" fontId="75" fillId="0" borderId="0" xfId="0" applyFont="1"/>
    <xf numFmtId="0" fontId="8" fillId="5" borderId="74" xfId="1" applyFont="1" applyFill="1" applyBorder="1" applyAlignment="1">
      <alignment horizontal="center" vertical="center" wrapText="1"/>
    </xf>
    <xf numFmtId="0" fontId="8" fillId="5" borderId="75" xfId="1" applyFont="1" applyFill="1" applyBorder="1" applyAlignment="1">
      <alignment horizontal="center" vertical="center" wrapText="1"/>
    </xf>
    <xf numFmtId="4" fontId="8" fillId="5" borderId="75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3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center"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3" xfId="0" applyFont="1" applyFill="1" applyBorder="1" applyAlignment="1">
      <alignment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0" xfId="0" applyNumberFormat="1" applyFont="1" applyFill="1" applyBorder="1" applyAlignment="1">
      <alignment horizontal="center" vertical="center"/>
    </xf>
    <xf numFmtId="164" fontId="8" fillId="3" borderId="84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left" vertical="center"/>
    </xf>
    <xf numFmtId="0" fontId="8" fillId="3" borderId="80" xfId="0" applyFont="1" applyFill="1" applyBorder="1" applyAlignment="1">
      <alignment vertical="center"/>
    </xf>
    <xf numFmtId="0" fontId="76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4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vertical="center"/>
    </xf>
    <xf numFmtId="0" fontId="8" fillId="3" borderId="140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3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0" fontId="6" fillId="3" borderId="143" xfId="1" applyFont="1" applyFill="1" applyBorder="1" applyAlignment="1">
      <alignment horizontal="left" vertical="center"/>
    </xf>
    <xf numFmtId="165" fontId="6" fillId="0" borderId="143" xfId="1" applyNumberFormat="1" applyFont="1" applyBorder="1" applyAlignment="1">
      <alignment horizontal="center" vertical="center"/>
    </xf>
    <xf numFmtId="0" fontId="6" fillId="0" borderId="143" xfId="0" applyFont="1" applyBorder="1" applyAlignment="1">
      <alignment horizontal="center" vertical="center"/>
    </xf>
    <xf numFmtId="3" fontId="6" fillId="0" borderId="143" xfId="0" applyNumberFormat="1" applyFont="1" applyBorder="1" applyAlignment="1">
      <alignment horizontal="center" vertical="center"/>
    </xf>
    <xf numFmtId="0" fontId="9" fillId="3" borderId="0" xfId="0" applyFont="1" applyFill="1"/>
    <xf numFmtId="3" fontId="8" fillId="0" borderId="143" xfId="1" applyNumberFormat="1" applyFont="1" applyBorder="1" applyAlignment="1">
      <alignment horizontal="center" vertical="center" wrapText="1"/>
    </xf>
    <xf numFmtId="4" fontId="78" fillId="3" borderId="54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6" fillId="4" borderId="147" xfId="1" applyFont="1" applyFill="1" applyBorder="1" applyAlignment="1">
      <alignment horizontal="center" vertical="center" wrapText="1"/>
    </xf>
    <xf numFmtId="0" fontId="6" fillId="4" borderId="148" xfId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3" fontId="6" fillId="4" borderId="149" xfId="1" applyNumberFormat="1" applyFont="1" applyFill="1" applyBorder="1" applyAlignment="1">
      <alignment horizontal="center" vertical="center" wrapText="1"/>
    </xf>
    <xf numFmtId="0" fontId="8" fillId="0" borderId="150" xfId="0" applyFont="1" applyBorder="1" applyAlignment="1">
      <alignment horizontal="left" vertical="center"/>
    </xf>
    <xf numFmtId="0" fontId="8" fillId="0" borderId="150" xfId="0" applyFont="1" applyBorder="1" applyAlignment="1">
      <alignment horizontal="center" vertical="center"/>
    </xf>
    <xf numFmtId="165" fontId="80" fillId="0" borderId="150" xfId="0" applyNumberFormat="1" applyFont="1" applyBorder="1" applyAlignment="1">
      <alignment horizontal="center" vertical="center"/>
    </xf>
    <xf numFmtId="3" fontId="80" fillId="0" borderId="150" xfId="0" applyNumberFormat="1" applyFont="1" applyBorder="1" applyAlignment="1">
      <alignment horizontal="center" vertical="center"/>
    </xf>
    <xf numFmtId="0" fontId="8" fillId="0" borderId="151" xfId="1" applyFont="1" applyBorder="1" applyAlignment="1">
      <alignment vertical="center"/>
    </xf>
    <xf numFmtId="3" fontId="8" fillId="0" borderId="150" xfId="0" applyNumberFormat="1" applyFont="1" applyBorder="1" applyAlignment="1">
      <alignment horizontal="center" vertical="center"/>
    </xf>
    <xf numFmtId="0" fontId="8" fillId="59" borderId="150" xfId="1" applyFont="1" applyFill="1" applyBorder="1" applyAlignment="1">
      <alignment vertical="center"/>
    </xf>
    <xf numFmtId="3" fontId="8" fillId="59" borderId="150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152" xfId="0" applyFont="1" applyFill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51" xfId="0" applyFont="1" applyFill="1" applyBorder="1" applyAlignment="1">
      <alignment vertical="center" wrapText="1"/>
    </xf>
    <xf numFmtId="0" fontId="83" fillId="60" borderId="151" xfId="0" applyFont="1" applyFill="1" applyBorder="1" applyAlignment="1">
      <alignment horizontal="center" vertical="center" wrapText="1"/>
    </xf>
    <xf numFmtId="1" fontId="85" fillId="4" borderId="151" xfId="1500" applyNumberFormat="1" applyFont="1" applyFill="1" applyBorder="1" applyAlignment="1">
      <alignment horizontal="center" vertical="center" wrapText="1"/>
    </xf>
    <xf numFmtId="167" fontId="85" fillId="60" borderId="151" xfId="1500" applyNumberFormat="1" applyFont="1" applyFill="1" applyBorder="1" applyAlignment="1">
      <alignment horizontal="center" vertical="center" wrapText="1"/>
    </xf>
    <xf numFmtId="0" fontId="83" fillId="0" borderId="9" xfId="5" applyFont="1" applyBorder="1" applyAlignment="1">
      <alignment vertical="center"/>
    </xf>
    <xf numFmtId="1" fontId="83" fillId="0" borderId="9" xfId="1500" applyNumberFormat="1" applyFont="1" applyBorder="1" applyAlignment="1">
      <alignment horizontal="center" vertical="center"/>
    </xf>
    <xf numFmtId="167" fontId="83" fillId="0" borderId="9" xfId="1500" applyNumberFormat="1" applyFont="1" applyBorder="1" applyAlignment="1">
      <alignment horizontal="center" vertical="center"/>
    </xf>
    <xf numFmtId="0" fontId="83" fillId="0" borderId="152" xfId="0" applyFont="1" applyBorder="1" applyAlignment="1">
      <alignment vertical="center"/>
    </xf>
    <xf numFmtId="0" fontId="76" fillId="0" borderId="139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167" fontId="77" fillId="0" borderId="0" xfId="1500" applyNumberFormat="1" applyFont="1"/>
    <xf numFmtId="167" fontId="76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08" xfId="0" applyFont="1" applyFill="1" applyBorder="1" applyAlignment="1">
      <alignment horizontal="left" vertical="center"/>
    </xf>
    <xf numFmtId="2" fontId="75" fillId="3" borderId="116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164" fontId="8" fillId="5" borderId="116" xfId="0" applyNumberFormat="1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5" fillId="3" borderId="141" xfId="0" applyNumberFormat="1" applyFont="1" applyFill="1" applyBorder="1" applyAlignment="1">
      <alignment horizontal="center"/>
    </xf>
    <xf numFmtId="2" fontId="75" fillId="3" borderId="24" xfId="0" applyNumberFormat="1" applyFont="1" applyFill="1" applyBorder="1" applyAlignment="1">
      <alignment horizontal="center"/>
    </xf>
    <xf numFmtId="2" fontId="75" fillId="3" borderId="139" xfId="0" applyNumberFormat="1" applyFont="1" applyFill="1" applyBorder="1" applyAlignment="1">
      <alignment horizontal="center"/>
    </xf>
    <xf numFmtId="2" fontId="75" fillId="3" borderId="51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164" fontId="8" fillId="0" borderId="145" xfId="0" applyNumberFormat="1" applyFont="1" applyBorder="1" applyAlignment="1">
      <alignment horizontal="center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39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6" xfId="1" applyFont="1" applyFill="1" applyBorder="1" applyAlignment="1">
      <alignment horizontal="center" vertical="center" wrapText="1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45" xfId="0" applyFont="1" applyBorder="1" applyAlignment="1">
      <alignment horizontal="center" vertical="center"/>
    </xf>
    <xf numFmtId="0" fontId="6" fillId="0" borderId="107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07" xfId="0" applyFont="1" applyFill="1" applyBorder="1" applyAlignment="1">
      <alignment horizontal="center"/>
    </xf>
    <xf numFmtId="0" fontId="8" fillId="59" borderId="139" xfId="0" applyFont="1" applyFill="1" applyBorder="1" applyAlignment="1">
      <alignment horizont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07" xfId="1" applyFont="1" applyBorder="1" applyAlignment="1">
      <alignment horizontal="left" vertical="center"/>
    </xf>
    <xf numFmtId="0" fontId="8" fillId="0" borderId="139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0" fontId="8" fillId="3" borderId="106" xfId="1" applyFont="1" applyFill="1" applyBorder="1" applyAlignment="1">
      <alignment horizontal="center" vertical="center" wrapText="1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1" fillId="0" borderId="0" xfId="0" applyFont="1"/>
    <xf numFmtId="0" fontId="8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83" fillId="0" borderId="152" xfId="0" applyFont="1" applyBorder="1" applyAlignment="1">
      <alignment horizontal="center" vertical="center"/>
    </xf>
    <xf numFmtId="0" fontId="83" fillId="0" borderId="107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3" fillId="0" borderId="152" xfId="0" applyFont="1" applyBorder="1" applyAlignment="1">
      <alignment horizontal="left" vertical="center"/>
    </xf>
    <xf numFmtId="0" fontId="83" fillId="0" borderId="139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1411433</xdr:colOff>
      <xdr:row>0</xdr:row>
      <xdr:rowOff>0</xdr:rowOff>
    </xdr:from>
    <xdr:to>
      <xdr:col>13</xdr:col>
      <xdr:colOff>2412717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4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47625</xdr:rowOff>
    </xdr:from>
    <xdr:to>
      <xdr:col>7</xdr:col>
      <xdr:colOff>114300</xdr:colOff>
      <xdr:row>21</xdr:row>
      <xdr:rowOff>476250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CA9C83-67E5-9205-1EA6-1BEE5F1A0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562600"/>
          <a:ext cx="6181725" cy="3200400"/>
        </a:xfrm>
        <a:prstGeom prst="rect">
          <a:avLst/>
        </a:prstGeom>
      </xdr:spPr>
    </xdr:pic>
    <xdr:clientData/>
  </xdr:twoCellAnchor>
  <xdr:twoCellAnchor editAs="oneCell">
    <xdr:from>
      <xdr:col>7</xdr:col>
      <xdr:colOff>152400</xdr:colOff>
      <xdr:row>16</xdr:row>
      <xdr:rowOff>47625</xdr:rowOff>
    </xdr:from>
    <xdr:to>
      <xdr:col>13</xdr:col>
      <xdr:colOff>2457451</xdr:colOff>
      <xdr:row>21</xdr:row>
      <xdr:rowOff>476250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0A2E762-5E52-61FF-4042-42032530C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43675" y="5562600"/>
          <a:ext cx="5743576" cy="3200400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7</xdr:row>
      <xdr:rowOff>0</xdr:rowOff>
    </xdr:from>
    <xdr:to>
      <xdr:col>13</xdr:col>
      <xdr:colOff>2457450</xdr:colOff>
      <xdr:row>15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3A463F4-B8D6-D142-82C4-0B8820566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05875" y="2686050"/>
          <a:ext cx="33813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5</xdr:col>
      <xdr:colOff>1267558</xdr:colOff>
      <xdr:row>29</xdr:row>
      <xdr:rowOff>7327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E6B71C-C187-CAAC-B658-DCDF88157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6367096"/>
          <a:ext cx="4850423" cy="2527789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1</xdr:colOff>
      <xdr:row>29</xdr:row>
      <xdr:rowOff>7327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AAFC12-DAC1-4517-EBB6-2803ABF4B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809" y="6367096"/>
          <a:ext cx="4857750" cy="252778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1234966</xdr:colOff>
      <xdr:row>0</xdr:row>
      <xdr:rowOff>30628</xdr:rowOff>
    </xdr:from>
    <xdr:to>
      <xdr:col>13</xdr:col>
      <xdr:colOff>1544044</xdr:colOff>
      <xdr:row>0</xdr:row>
      <xdr:rowOff>348244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14690" y="30628"/>
          <a:ext cx="309078" cy="317616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63</xdr:row>
      <xdr:rowOff>28256</xdr:rowOff>
    </xdr:from>
    <xdr:to>
      <xdr:col>13</xdr:col>
      <xdr:colOff>1530298</xdr:colOff>
      <xdr:row>63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1228396</xdr:colOff>
      <xdr:row>47</xdr:row>
      <xdr:rowOff>38200</xdr:rowOff>
    </xdr:from>
    <xdr:to>
      <xdr:col>13</xdr:col>
      <xdr:colOff>1524047</xdr:colOff>
      <xdr:row>47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0" y="7677907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1176338</xdr:colOff>
      <xdr:row>0</xdr:row>
      <xdr:rowOff>0</xdr:rowOff>
    </xdr:from>
    <xdr:to>
      <xdr:col>6</xdr:col>
      <xdr:colOff>15876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A33D324-0A7C-4E05-A05B-091306086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1" y="0"/>
          <a:ext cx="1308100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Normal="100" workbookViewId="0">
      <selection activeCell="Q13" sqref="Q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34.5" customHeight="1">
      <c r="B1" s="166" t="s">
        <v>0</v>
      </c>
      <c r="C1" s="167"/>
      <c r="D1" s="168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2:16" ht="34.5" customHeight="1">
      <c r="B2" s="169" t="s">
        <v>307</v>
      </c>
      <c r="C2" s="170"/>
      <c r="D2" s="171"/>
      <c r="E2" s="172"/>
      <c r="F2" s="173"/>
      <c r="G2" s="173"/>
      <c r="H2" s="173"/>
      <c r="I2" s="173"/>
      <c r="J2" s="173"/>
      <c r="K2" s="174"/>
      <c r="L2" s="19"/>
      <c r="M2" s="19"/>
      <c r="N2" s="19"/>
    </row>
    <row r="3" spans="2:16" ht="34.5" customHeight="1">
      <c r="B3" s="19"/>
      <c r="C3" s="19"/>
      <c r="D3" s="20"/>
      <c r="E3" s="20"/>
      <c r="F3" s="19"/>
      <c r="G3" s="20"/>
      <c r="H3" s="20"/>
      <c r="I3" s="20"/>
      <c r="J3" s="20"/>
      <c r="K3" s="19"/>
      <c r="L3" s="20"/>
      <c r="M3" s="20"/>
      <c r="N3" s="20"/>
    </row>
    <row r="4" spans="2:16" ht="33.75" customHeight="1">
      <c r="B4" s="175" t="s">
        <v>306</v>
      </c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7"/>
    </row>
    <row r="5" spans="2:16" ht="24.95" customHeight="1">
      <c r="B5" s="21"/>
      <c r="C5" s="21"/>
      <c r="D5" s="22"/>
      <c r="E5" s="22"/>
      <c r="F5" s="21"/>
      <c r="G5" s="22"/>
      <c r="H5" s="22"/>
      <c r="I5" s="22"/>
      <c r="J5" s="22"/>
      <c r="K5" s="21"/>
      <c r="L5" s="22"/>
      <c r="M5" s="22"/>
      <c r="N5" s="22"/>
    </row>
    <row r="6" spans="2:16" ht="24.95" customHeight="1">
      <c r="B6" s="178" t="s">
        <v>64</v>
      </c>
      <c r="C6" s="179"/>
      <c r="D6" s="180">
        <f>'Bullient '!M83+OTC!H12</f>
        <v>533158163</v>
      </c>
      <c r="E6" s="181"/>
      <c r="F6" s="23"/>
      <c r="G6" s="178" t="s">
        <v>65</v>
      </c>
      <c r="H6" s="179"/>
      <c r="I6" s="180">
        <f>'Bullient '!N83+OTC!I12</f>
        <v>712074571.20000005</v>
      </c>
      <c r="J6" s="181"/>
      <c r="K6" s="24"/>
      <c r="L6" s="178" t="s">
        <v>8</v>
      </c>
      <c r="M6" s="179"/>
      <c r="N6" s="25">
        <f>'Bullient '!L83+OTC!G12</f>
        <v>704</v>
      </c>
    </row>
    <row r="7" spans="2:16" ht="24.95" customHeight="1">
      <c r="B7" s="19"/>
      <c r="C7" s="19"/>
      <c r="D7" s="21"/>
      <c r="E7" s="26"/>
      <c r="F7" s="21"/>
      <c r="G7" s="21"/>
      <c r="H7" s="21"/>
      <c r="I7" s="21"/>
      <c r="J7" s="27"/>
      <c r="K7" s="160"/>
      <c r="L7" s="161"/>
      <c r="M7" s="162"/>
      <c r="N7" s="28"/>
    </row>
    <row r="8" spans="2:16" ht="24.95" customHeight="1">
      <c r="B8" s="163" t="s">
        <v>1</v>
      </c>
      <c r="C8" s="164"/>
      <c r="D8" s="165"/>
      <c r="E8" s="29">
        <v>982.27</v>
      </c>
      <c r="F8" s="30"/>
      <c r="G8" s="163" t="s">
        <v>5</v>
      </c>
      <c r="H8" s="164"/>
      <c r="I8" s="165"/>
      <c r="J8" s="29">
        <v>1202.07</v>
      </c>
      <c r="K8" s="159"/>
      <c r="L8" s="154"/>
      <c r="M8" s="155"/>
      <c r="N8" s="18"/>
    </row>
    <row r="9" spans="2:16" ht="24.95" customHeight="1">
      <c r="B9" s="163" t="s">
        <v>2</v>
      </c>
      <c r="C9" s="164"/>
      <c r="D9" s="165"/>
      <c r="E9" s="29">
        <v>980.2</v>
      </c>
      <c r="F9" s="31"/>
      <c r="G9" s="163" t="s">
        <v>6</v>
      </c>
      <c r="H9" s="164"/>
      <c r="I9" s="165"/>
      <c r="J9" s="29">
        <v>1200.82</v>
      </c>
      <c r="K9" s="159"/>
      <c r="L9" s="154"/>
      <c r="M9" s="155"/>
      <c r="N9" s="18"/>
    </row>
    <row r="10" spans="2:16" ht="24.95" customHeight="1">
      <c r="B10" s="156" t="s">
        <v>3</v>
      </c>
      <c r="C10" s="157"/>
      <c r="D10" s="158"/>
      <c r="E10" s="115">
        <f>((E8/E9)-1)*100</f>
        <v>0.21118139155273941</v>
      </c>
      <c r="F10" s="31"/>
      <c r="G10" s="156" t="s">
        <v>3</v>
      </c>
      <c r="H10" s="157"/>
      <c r="I10" s="158"/>
      <c r="J10" s="115">
        <f>((J8/J9)-1)*100</f>
        <v>0.10409553471795174</v>
      </c>
      <c r="K10" s="159"/>
      <c r="L10" s="154"/>
      <c r="M10" s="155"/>
      <c r="N10" s="18"/>
    </row>
    <row r="11" spans="2:16" ht="24.95" customHeight="1">
      <c r="B11" s="156" t="s">
        <v>4</v>
      </c>
      <c r="C11" s="157"/>
      <c r="D11" s="158"/>
      <c r="E11" s="115">
        <f>E8-E9</f>
        <v>2.0699999999999363</v>
      </c>
      <c r="F11" s="21"/>
      <c r="G11" s="156" t="s">
        <v>4</v>
      </c>
      <c r="H11" s="157"/>
      <c r="I11" s="158"/>
      <c r="J11" s="115">
        <f>J8-J9</f>
        <v>1.25</v>
      </c>
      <c r="K11" s="159"/>
      <c r="L11" s="154"/>
      <c r="M11" s="155"/>
      <c r="N11" s="18"/>
    </row>
    <row r="12" spans="2:16" ht="24.95" customHeight="1">
      <c r="B12" s="33"/>
      <c r="C12" s="34"/>
      <c r="D12" s="33"/>
      <c r="E12" s="21"/>
      <c r="F12" s="21"/>
      <c r="G12" s="21"/>
      <c r="H12" s="35"/>
      <c r="I12" s="35"/>
      <c r="J12" s="36"/>
      <c r="K12" s="153"/>
      <c r="L12" s="154"/>
      <c r="M12" s="155"/>
      <c r="N12" s="18"/>
      <c r="O12" s="32"/>
      <c r="P12" s="32"/>
    </row>
    <row r="13" spans="2:16" ht="24.95" customHeight="1">
      <c r="B13" s="37" t="s">
        <v>9</v>
      </c>
      <c r="C13" s="38">
        <v>104</v>
      </c>
      <c r="D13" s="39" t="s">
        <v>66</v>
      </c>
      <c r="E13" s="38">
        <v>14</v>
      </c>
      <c r="F13" s="21"/>
      <c r="G13" s="40" t="s">
        <v>71</v>
      </c>
      <c r="H13" s="38">
        <v>45</v>
      </c>
      <c r="I13" s="39" t="s">
        <v>66</v>
      </c>
      <c r="J13" s="38">
        <v>12</v>
      </c>
      <c r="K13" s="159"/>
      <c r="L13" s="154"/>
      <c r="M13" s="155"/>
      <c r="N13" s="18"/>
      <c r="O13" s="32"/>
      <c r="P13" s="32"/>
    </row>
    <row r="14" spans="2:16" ht="24.95" customHeight="1">
      <c r="B14" s="37" t="s">
        <v>70</v>
      </c>
      <c r="C14" s="38">
        <v>43</v>
      </c>
      <c r="D14" s="39" t="s">
        <v>66</v>
      </c>
      <c r="E14" s="38">
        <v>2</v>
      </c>
      <c r="F14" s="30"/>
      <c r="G14" s="184" t="s">
        <v>68</v>
      </c>
      <c r="H14" s="185"/>
      <c r="I14" s="186"/>
      <c r="J14" s="38">
        <v>13</v>
      </c>
      <c r="K14" s="159"/>
      <c r="L14" s="154"/>
      <c r="M14" s="155"/>
      <c r="N14" s="18"/>
      <c r="O14" s="32"/>
      <c r="P14" s="32"/>
    </row>
    <row r="15" spans="2:16" ht="24.95" customHeight="1">
      <c r="B15" s="156" t="s">
        <v>83</v>
      </c>
      <c r="C15" s="157" t="s">
        <v>10</v>
      </c>
      <c r="D15" s="158" t="s">
        <v>10</v>
      </c>
      <c r="E15" s="38">
        <v>6</v>
      </c>
      <c r="F15" s="21"/>
      <c r="G15" s="187" t="s">
        <v>69</v>
      </c>
      <c r="H15" s="188"/>
      <c r="I15" s="189"/>
      <c r="J15" s="38">
        <v>17</v>
      </c>
      <c r="K15" s="159"/>
      <c r="L15" s="154"/>
      <c r="M15" s="155"/>
      <c r="N15" s="26"/>
      <c r="O15" s="32"/>
      <c r="P15" s="32"/>
    </row>
    <row r="16" spans="2:16" ht="24.95" customHeight="1">
      <c r="B16" s="156" t="s">
        <v>67</v>
      </c>
      <c r="C16" s="157" t="s">
        <v>11</v>
      </c>
      <c r="D16" s="158" t="s">
        <v>11</v>
      </c>
      <c r="E16" s="41">
        <v>10</v>
      </c>
      <c r="F16" s="18"/>
      <c r="G16" s="18"/>
      <c r="H16" s="18"/>
      <c r="I16" s="18"/>
      <c r="J16" s="18"/>
      <c r="K16" s="18"/>
      <c r="L16" s="18"/>
      <c r="M16" s="21"/>
      <c r="N16" s="21"/>
      <c r="O16" s="32"/>
    </row>
    <row r="17" spans="1:14" ht="39.950000000000003" customHeight="1">
      <c r="B17" s="18"/>
      <c r="C17" s="18"/>
      <c r="D17" s="18"/>
      <c r="E17" s="18"/>
      <c r="F17" s="18"/>
      <c r="G17" s="26"/>
      <c r="H17" s="26"/>
      <c r="I17" s="26"/>
      <c r="J17" s="26"/>
      <c r="K17" s="26"/>
      <c r="L17" s="26"/>
      <c r="M17" s="26"/>
      <c r="N17" s="26"/>
    </row>
    <row r="18" spans="1:14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4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14" s="18" customFormat="1" ht="59.25" customHeight="1"/>
    <row r="21" spans="1:14" ht="39.7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4" ht="38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4" ht="18.75" customHeight="1">
      <c r="A23" s="182" t="s">
        <v>12</v>
      </c>
      <c r="B23" s="183"/>
      <c r="C23" s="183"/>
      <c r="D23" s="183"/>
      <c r="E23" s="183"/>
      <c r="F23" s="183"/>
      <c r="G23" s="183"/>
      <c r="H23" s="183"/>
      <c r="I23" s="183"/>
      <c r="J23" s="183"/>
      <c r="K23" s="183"/>
      <c r="L23" s="183"/>
      <c r="M23" s="183"/>
      <c r="N23" s="183"/>
    </row>
  </sheetData>
  <mergeCells count="31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13" zoomScale="130" zoomScaleNormal="130" workbookViewId="0">
      <selection activeCell="I32" sqref="I32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2" t="s">
        <v>62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</row>
    <row r="3" spans="1:14" ht="36.75" customHeight="1">
      <c r="A3" s="193" t="s">
        <v>303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</row>
    <row r="4" spans="1:14" ht="21">
      <c r="A4" s="42"/>
      <c r="B4" s="42"/>
      <c r="C4" s="190" t="s">
        <v>13</v>
      </c>
      <c r="D4" s="190"/>
      <c r="E4" s="190"/>
      <c r="F4" s="190"/>
      <c r="G4" s="42"/>
      <c r="H4" s="190" t="s">
        <v>14</v>
      </c>
      <c r="I4" s="190"/>
      <c r="J4" s="190"/>
      <c r="K4" s="190"/>
    </row>
    <row r="5" spans="1:14" ht="31.5">
      <c r="A5" s="42"/>
      <c r="B5" s="42"/>
      <c r="C5" s="85" t="s">
        <v>15</v>
      </c>
      <c r="D5" s="86" t="s">
        <v>16</v>
      </c>
      <c r="E5" s="86" t="s">
        <v>17</v>
      </c>
      <c r="F5" s="87" t="s">
        <v>18</v>
      </c>
      <c r="G5" s="42"/>
      <c r="H5" s="85" t="s">
        <v>15</v>
      </c>
      <c r="I5" s="86" t="s">
        <v>16</v>
      </c>
      <c r="J5" s="86" t="s">
        <v>17</v>
      </c>
      <c r="K5" s="87" t="s">
        <v>18</v>
      </c>
    </row>
    <row r="6" spans="1:14" s="50" customFormat="1" ht="17.100000000000001" customHeight="1">
      <c r="A6" s="42"/>
      <c r="B6" s="42"/>
      <c r="C6" s="46" t="s">
        <v>201</v>
      </c>
      <c r="D6" s="47">
        <v>0.2</v>
      </c>
      <c r="E6" s="48">
        <v>11.11</v>
      </c>
      <c r="F6" s="49">
        <v>50000</v>
      </c>
      <c r="G6" s="42"/>
      <c r="H6" s="46" t="s">
        <v>244</v>
      </c>
      <c r="I6" s="47">
        <v>6.51</v>
      </c>
      <c r="J6" s="106">
        <v>-14.9</v>
      </c>
      <c r="K6" s="49">
        <v>119273</v>
      </c>
      <c r="L6" s="1"/>
      <c r="M6" s="1"/>
    </row>
    <row r="7" spans="1:14" s="50" customFormat="1" ht="17.100000000000001" customHeight="1">
      <c r="A7" s="42"/>
      <c r="B7" s="42"/>
      <c r="C7" s="46" t="s">
        <v>221</v>
      </c>
      <c r="D7" s="47">
        <v>4.5999999999999996</v>
      </c>
      <c r="E7" s="48">
        <v>8.24</v>
      </c>
      <c r="F7" s="49">
        <v>111271</v>
      </c>
      <c r="G7" s="42"/>
      <c r="H7" s="46" t="s">
        <v>181</v>
      </c>
      <c r="I7" s="47">
        <v>0.3</v>
      </c>
      <c r="J7" s="106">
        <v>-6.25</v>
      </c>
      <c r="K7" s="49">
        <v>130129364</v>
      </c>
      <c r="L7" s="1"/>
    </row>
    <row r="8" spans="1:14" s="50" customFormat="1" ht="17.100000000000001" customHeight="1">
      <c r="A8" s="42"/>
      <c r="B8" s="42"/>
      <c r="C8" s="46" t="s">
        <v>130</v>
      </c>
      <c r="D8" s="47">
        <v>48</v>
      </c>
      <c r="E8" s="48">
        <v>6.67</v>
      </c>
      <c r="F8" s="49">
        <v>239126</v>
      </c>
      <c r="G8" s="42"/>
      <c r="H8" s="46" t="s">
        <v>183</v>
      </c>
      <c r="I8" s="47">
        <v>0.15</v>
      </c>
      <c r="J8" s="106">
        <v>-6.25</v>
      </c>
      <c r="K8" s="49">
        <v>78977540</v>
      </c>
    </row>
    <row r="9" spans="1:14" s="50" customFormat="1" ht="17.100000000000001" customHeight="1">
      <c r="A9" s="42"/>
      <c r="B9" s="42"/>
      <c r="C9" s="46" t="s">
        <v>229</v>
      </c>
      <c r="D9" s="47">
        <v>0.63</v>
      </c>
      <c r="E9" s="48">
        <v>5</v>
      </c>
      <c r="F9" s="65">
        <v>2201675</v>
      </c>
      <c r="G9" s="42"/>
      <c r="H9" s="46" t="s">
        <v>195</v>
      </c>
      <c r="I9" s="47">
        <v>2.35</v>
      </c>
      <c r="J9" s="106">
        <v>-6</v>
      </c>
      <c r="K9" s="65">
        <v>418827</v>
      </c>
    </row>
    <row r="10" spans="1:14" s="50" customFormat="1" ht="17.100000000000001" customHeight="1">
      <c r="A10" s="42"/>
      <c r="B10" s="42"/>
      <c r="C10" s="46" t="s">
        <v>223</v>
      </c>
      <c r="D10" s="47">
        <v>0.95</v>
      </c>
      <c r="E10" s="48">
        <v>3.26</v>
      </c>
      <c r="F10" s="49">
        <v>60000</v>
      </c>
      <c r="G10" s="42"/>
      <c r="H10" s="46" t="s">
        <v>260</v>
      </c>
      <c r="I10" s="47">
        <v>0.23</v>
      </c>
      <c r="J10" s="106">
        <v>-4.17</v>
      </c>
      <c r="K10" s="49">
        <v>38995000</v>
      </c>
    </row>
    <row r="11" spans="1:14" s="50" customFormat="1" ht="33" customHeight="1">
      <c r="A11" s="42"/>
      <c r="B11" s="42"/>
      <c r="C11" s="192" t="s">
        <v>63</v>
      </c>
      <c r="D11" s="192"/>
      <c r="E11" s="192"/>
      <c r="F11" s="192"/>
      <c r="G11" s="192"/>
      <c r="H11" s="192"/>
      <c r="I11" s="192"/>
      <c r="J11" s="192"/>
      <c r="K11" s="192"/>
    </row>
    <row r="12" spans="1:14" s="50" customFormat="1" ht="33" customHeight="1">
      <c r="A12" s="42"/>
      <c r="B12" s="42"/>
      <c r="C12" s="192"/>
      <c r="D12" s="192"/>
      <c r="E12" s="192"/>
      <c r="F12" s="192"/>
      <c r="G12" s="192"/>
      <c r="H12" s="192"/>
      <c r="I12" s="192"/>
      <c r="J12" s="192"/>
      <c r="K12" s="192"/>
    </row>
    <row r="13" spans="1:14" s="50" customFormat="1" ht="33" customHeight="1">
      <c r="A13" s="42"/>
      <c r="B13" s="42"/>
      <c r="C13" s="192"/>
      <c r="D13" s="192"/>
      <c r="E13" s="192"/>
      <c r="F13" s="192"/>
      <c r="G13" s="192"/>
      <c r="H13" s="192"/>
      <c r="I13" s="192"/>
      <c r="J13" s="192"/>
      <c r="K13" s="192"/>
    </row>
    <row r="14" spans="1:14" ht="29.25" customHeight="1">
      <c r="A14" s="42"/>
      <c r="B14" s="42"/>
      <c r="C14" s="191" t="s">
        <v>18</v>
      </c>
      <c r="D14" s="191"/>
      <c r="E14" s="191"/>
      <c r="F14" s="191"/>
      <c r="G14" s="50"/>
      <c r="H14" s="191" t="s">
        <v>7</v>
      </c>
      <c r="I14" s="191"/>
      <c r="J14" s="191"/>
      <c r="K14" s="191"/>
      <c r="L14" s="50"/>
      <c r="M14" s="50"/>
      <c r="N14" s="50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1" t="s">
        <v>18</v>
      </c>
      <c r="G15" s="50"/>
      <c r="H15" s="44" t="s">
        <v>15</v>
      </c>
      <c r="I15" s="45" t="s">
        <v>16</v>
      </c>
      <c r="J15" s="45" t="s">
        <v>17</v>
      </c>
      <c r="K15" s="105" t="s">
        <v>7</v>
      </c>
      <c r="L15" s="50"/>
      <c r="M15" s="50"/>
      <c r="N15" s="50"/>
    </row>
    <row r="16" spans="1:14" ht="17.100000000000001" customHeight="1">
      <c r="A16" s="42"/>
      <c r="B16" s="42"/>
      <c r="C16" s="46" t="s">
        <v>181</v>
      </c>
      <c r="D16" s="47">
        <v>0.3</v>
      </c>
      <c r="E16" s="52">
        <v>-6.25</v>
      </c>
      <c r="F16" s="49">
        <v>130129364</v>
      </c>
      <c r="G16" s="1"/>
      <c r="H16" s="46" t="s">
        <v>237</v>
      </c>
      <c r="I16" s="47">
        <v>3.43</v>
      </c>
      <c r="J16" s="52">
        <v>-0.57999999999999996</v>
      </c>
      <c r="K16" s="49">
        <v>280091560.47000003</v>
      </c>
    </row>
    <row r="17" spans="1:11" ht="17.100000000000001" customHeight="1">
      <c r="A17" s="42"/>
      <c r="B17" s="42"/>
      <c r="C17" s="46" t="s">
        <v>207</v>
      </c>
      <c r="D17" s="47">
        <v>0.28999999999999998</v>
      </c>
      <c r="E17" s="52">
        <v>0</v>
      </c>
      <c r="F17" s="49">
        <v>99500000</v>
      </c>
      <c r="G17" s="1"/>
      <c r="H17" s="46" t="s">
        <v>278</v>
      </c>
      <c r="I17" s="47">
        <v>4.8</v>
      </c>
      <c r="J17" s="52">
        <v>0</v>
      </c>
      <c r="K17" s="49">
        <v>142093309.19999999</v>
      </c>
    </row>
    <row r="18" spans="1:11" ht="17.100000000000001" customHeight="1">
      <c r="A18" s="42"/>
      <c r="B18" s="42"/>
      <c r="C18" s="46" t="s">
        <v>237</v>
      </c>
      <c r="D18" s="47">
        <v>3.43</v>
      </c>
      <c r="E18" s="52">
        <v>-0.57999999999999996</v>
      </c>
      <c r="F18" s="49">
        <v>81462590</v>
      </c>
      <c r="G18" s="1"/>
      <c r="H18" s="46" t="s">
        <v>135</v>
      </c>
      <c r="I18" s="47">
        <v>13.45</v>
      </c>
      <c r="J18" s="52">
        <v>0.37</v>
      </c>
      <c r="K18" s="49">
        <v>89833296.920000002</v>
      </c>
    </row>
    <row r="19" spans="1:11" ht="17.100000000000001" customHeight="1">
      <c r="A19" s="42"/>
      <c r="B19" s="42"/>
      <c r="C19" s="46" t="s">
        <v>183</v>
      </c>
      <c r="D19" s="47">
        <v>0.15</v>
      </c>
      <c r="E19" s="52">
        <v>-6.25</v>
      </c>
      <c r="F19" s="65">
        <v>78977540</v>
      </c>
      <c r="G19" s="1"/>
      <c r="H19" s="46" t="s">
        <v>181</v>
      </c>
      <c r="I19" s="47">
        <v>0.3</v>
      </c>
      <c r="J19" s="52">
        <v>-6.25</v>
      </c>
      <c r="K19" s="65">
        <v>39338913.759999998</v>
      </c>
    </row>
    <row r="20" spans="1:11" ht="16.5" customHeight="1">
      <c r="A20" s="42"/>
      <c r="B20" s="42"/>
      <c r="C20" s="46" t="s">
        <v>260</v>
      </c>
      <c r="D20" s="47">
        <v>0.23</v>
      </c>
      <c r="E20" s="52">
        <v>-4.17</v>
      </c>
      <c r="F20" s="49">
        <v>38995000</v>
      </c>
      <c r="G20" s="1"/>
      <c r="H20" s="46" t="s">
        <v>85</v>
      </c>
      <c r="I20" s="47">
        <v>1.96</v>
      </c>
      <c r="J20" s="52">
        <v>0.51</v>
      </c>
      <c r="K20" s="49">
        <v>35393729.159999996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87"/>
  <sheetViews>
    <sheetView tabSelected="1" zoomScale="130" zoomScaleNormal="130" workbookViewId="0">
      <selection activeCell="A28" sqref="A28:XFD28"/>
    </sheetView>
  </sheetViews>
  <sheetFormatPr defaultColWidth="9" defaultRowHeight="17.25" customHeight="1"/>
  <cols>
    <col min="1" max="1" width="1.28515625" style="54" customWidth="1"/>
    <col min="2" max="2" width="28.85546875" style="60" customWidth="1"/>
    <col min="3" max="3" width="7.85546875" style="74" customWidth="1"/>
    <col min="4" max="4" width="9" style="60" customWidth="1"/>
    <col min="5" max="6" width="9.140625" style="60" customWidth="1"/>
    <col min="7" max="7" width="9.85546875" style="60" customWidth="1"/>
    <col min="8" max="8" width="9.7109375" style="60" customWidth="1"/>
    <col min="9" max="9" width="9.85546875" style="60" customWidth="1"/>
    <col min="10" max="10" width="9.85546875" style="75" customWidth="1"/>
    <col min="11" max="11" width="10" style="76" customWidth="1"/>
    <col min="12" max="12" width="9.7109375" style="77" customWidth="1"/>
    <col min="13" max="13" width="23.7109375" style="77" customWidth="1"/>
    <col min="14" max="14" width="23.42578125" style="78" customWidth="1"/>
    <col min="15" max="16384" width="9" style="60"/>
  </cols>
  <sheetData>
    <row r="1" spans="1:18" s="54" customFormat="1" ht="30" customHeight="1">
      <c r="A1" s="53"/>
      <c r="B1" s="205" t="s">
        <v>310</v>
      </c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7"/>
      <c r="O1" s="60"/>
      <c r="P1" s="60"/>
      <c r="Q1" s="60"/>
      <c r="R1" s="60"/>
    </row>
    <row r="2" spans="1:18" s="54" customFormat="1" ht="48" customHeight="1">
      <c r="B2" s="55" t="s">
        <v>15</v>
      </c>
      <c r="C2" s="56" t="s">
        <v>20</v>
      </c>
      <c r="D2" s="56" t="s">
        <v>21</v>
      </c>
      <c r="E2" s="56" t="s">
        <v>22</v>
      </c>
      <c r="F2" s="56" t="s">
        <v>23</v>
      </c>
      <c r="G2" s="56" t="s">
        <v>24</v>
      </c>
      <c r="H2" s="56" t="s">
        <v>25</v>
      </c>
      <c r="I2" s="56" t="s">
        <v>19</v>
      </c>
      <c r="J2" s="56" t="s">
        <v>26</v>
      </c>
      <c r="K2" s="57" t="s">
        <v>27</v>
      </c>
      <c r="L2" s="58" t="s">
        <v>28</v>
      </c>
      <c r="M2" s="58" t="s">
        <v>18</v>
      </c>
      <c r="N2" s="59" t="s">
        <v>7</v>
      </c>
      <c r="O2" s="60"/>
      <c r="P2" s="60"/>
      <c r="Q2" s="60"/>
      <c r="R2" s="60"/>
    </row>
    <row r="3" spans="1:18" ht="12.6" customHeight="1">
      <c r="A3" s="60"/>
      <c r="B3" s="217" t="s">
        <v>29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9"/>
    </row>
    <row r="4" spans="1:18" ht="12.6" customHeight="1">
      <c r="A4" s="60"/>
      <c r="B4" s="46" t="s">
        <v>181</v>
      </c>
      <c r="C4" s="61" t="s">
        <v>182</v>
      </c>
      <c r="D4" s="47">
        <v>0.31</v>
      </c>
      <c r="E4" s="47">
        <v>0.31</v>
      </c>
      <c r="F4" s="47">
        <v>0.3</v>
      </c>
      <c r="G4" s="47">
        <v>0.3</v>
      </c>
      <c r="H4" s="47">
        <v>0.31</v>
      </c>
      <c r="I4" s="47">
        <v>0.3</v>
      </c>
      <c r="J4" s="47">
        <v>0.32</v>
      </c>
      <c r="K4" s="62">
        <v>-6.25</v>
      </c>
      <c r="L4" s="63">
        <v>47</v>
      </c>
      <c r="M4" s="49">
        <v>130129364</v>
      </c>
      <c r="N4" s="49">
        <v>39338913.759999998</v>
      </c>
    </row>
    <row r="5" spans="1:18" ht="12.6" customHeight="1">
      <c r="A5" s="60"/>
      <c r="B5" s="46" t="s">
        <v>237</v>
      </c>
      <c r="C5" s="61" t="s">
        <v>238</v>
      </c>
      <c r="D5" s="47">
        <v>3.45</v>
      </c>
      <c r="E5" s="47">
        <v>3.45</v>
      </c>
      <c r="F5" s="47">
        <v>3.4</v>
      </c>
      <c r="G5" s="47">
        <v>3.44</v>
      </c>
      <c r="H5" s="47">
        <v>3.45</v>
      </c>
      <c r="I5" s="47">
        <v>3.43</v>
      </c>
      <c r="J5" s="47">
        <v>3.45</v>
      </c>
      <c r="K5" s="62">
        <v>-0.57999999999999996</v>
      </c>
      <c r="L5" s="63">
        <v>140</v>
      </c>
      <c r="M5" s="49">
        <v>81462590</v>
      </c>
      <c r="N5" s="49">
        <v>280091560.47000003</v>
      </c>
    </row>
    <row r="6" spans="1:18" ht="12.6" customHeight="1">
      <c r="A6" s="60"/>
      <c r="B6" s="46" t="s">
        <v>141</v>
      </c>
      <c r="C6" s="61" t="s">
        <v>142</v>
      </c>
      <c r="D6" s="47">
        <v>0.68</v>
      </c>
      <c r="E6" s="47">
        <v>0.68</v>
      </c>
      <c r="F6" s="47">
        <v>0.68</v>
      </c>
      <c r="G6" s="47">
        <v>0.68</v>
      </c>
      <c r="H6" s="47">
        <v>0.66</v>
      </c>
      <c r="I6" s="47">
        <v>0.68</v>
      </c>
      <c r="J6" s="47">
        <v>0.66</v>
      </c>
      <c r="K6" s="62">
        <v>3.03</v>
      </c>
      <c r="L6" s="63">
        <v>4</v>
      </c>
      <c r="M6" s="49">
        <v>50818</v>
      </c>
      <c r="N6" s="49">
        <v>34556.239999999998</v>
      </c>
    </row>
    <row r="7" spans="1:18" ht="12.6" customHeight="1">
      <c r="A7" s="60"/>
      <c r="B7" s="46" t="s">
        <v>260</v>
      </c>
      <c r="C7" s="61" t="s">
        <v>259</v>
      </c>
      <c r="D7" s="47">
        <v>0.23</v>
      </c>
      <c r="E7" s="47">
        <v>0.23</v>
      </c>
      <c r="F7" s="47">
        <v>0.23</v>
      </c>
      <c r="G7" s="47">
        <v>0.23</v>
      </c>
      <c r="H7" s="47">
        <v>0.24</v>
      </c>
      <c r="I7" s="47">
        <v>0.23</v>
      </c>
      <c r="J7" s="47">
        <v>0.24</v>
      </c>
      <c r="K7" s="62">
        <v>-4.17</v>
      </c>
      <c r="L7" s="63">
        <v>6</v>
      </c>
      <c r="M7" s="49">
        <v>38995000</v>
      </c>
      <c r="N7" s="49">
        <v>8968850</v>
      </c>
    </row>
    <row r="8" spans="1:18" ht="12.6" customHeight="1">
      <c r="A8" s="60"/>
      <c r="B8" s="46" t="s">
        <v>207</v>
      </c>
      <c r="C8" s="61" t="s">
        <v>208</v>
      </c>
      <c r="D8" s="47">
        <v>0.28999999999999998</v>
      </c>
      <c r="E8" s="47">
        <v>0.28999999999999998</v>
      </c>
      <c r="F8" s="47">
        <v>0.28999999999999998</v>
      </c>
      <c r="G8" s="47">
        <v>0.28999999999999998</v>
      </c>
      <c r="H8" s="47">
        <v>0.28999999999999998</v>
      </c>
      <c r="I8" s="47">
        <v>0.28999999999999998</v>
      </c>
      <c r="J8" s="47">
        <v>0.28999999999999998</v>
      </c>
      <c r="K8" s="62">
        <v>0</v>
      </c>
      <c r="L8" s="63">
        <v>20</v>
      </c>
      <c r="M8" s="49">
        <v>99500000</v>
      </c>
      <c r="N8" s="49">
        <v>28855000</v>
      </c>
    </row>
    <row r="9" spans="1:18" ht="12.6" customHeight="1">
      <c r="A9" s="60"/>
      <c r="B9" s="46" t="s">
        <v>292</v>
      </c>
      <c r="C9" s="61" t="s">
        <v>291</v>
      </c>
      <c r="D9" s="47">
        <v>0.22</v>
      </c>
      <c r="E9" s="47">
        <v>0.22</v>
      </c>
      <c r="F9" s="47">
        <v>0.22</v>
      </c>
      <c r="G9" s="47">
        <v>0.22</v>
      </c>
      <c r="H9" s="47">
        <v>0.22</v>
      </c>
      <c r="I9" s="47">
        <v>0.22</v>
      </c>
      <c r="J9" s="47">
        <v>0.22</v>
      </c>
      <c r="K9" s="62">
        <v>0</v>
      </c>
      <c r="L9" s="63">
        <v>7</v>
      </c>
      <c r="M9" s="49">
        <v>25063330</v>
      </c>
      <c r="N9" s="49">
        <v>5513932.5999999996</v>
      </c>
    </row>
    <row r="10" spans="1:18" ht="12.6" customHeight="1">
      <c r="A10" s="60"/>
      <c r="B10" s="46" t="s">
        <v>267</v>
      </c>
      <c r="C10" s="61" t="s">
        <v>268</v>
      </c>
      <c r="D10" s="47">
        <v>1.05</v>
      </c>
      <c r="E10" s="47">
        <v>1.05</v>
      </c>
      <c r="F10" s="47">
        <v>1.01</v>
      </c>
      <c r="G10" s="47">
        <v>1.03</v>
      </c>
      <c r="H10" s="47">
        <v>1.05</v>
      </c>
      <c r="I10" s="47">
        <v>1.03</v>
      </c>
      <c r="J10" s="47">
        <v>1.05</v>
      </c>
      <c r="K10" s="62">
        <v>-1.9</v>
      </c>
      <c r="L10" s="63">
        <v>11</v>
      </c>
      <c r="M10" s="49">
        <v>1716723</v>
      </c>
      <c r="N10" s="49">
        <v>1764491.47</v>
      </c>
    </row>
    <row r="11" spans="1:18" ht="12.6" customHeight="1">
      <c r="A11" s="60"/>
      <c r="B11" s="46" t="s">
        <v>175</v>
      </c>
      <c r="C11" s="61" t="s">
        <v>176</v>
      </c>
      <c r="D11" s="47">
        <v>0.06</v>
      </c>
      <c r="E11" s="107">
        <v>0.06</v>
      </c>
      <c r="F11" s="107">
        <v>0.06</v>
      </c>
      <c r="G11" s="107">
        <v>0.06</v>
      </c>
      <c r="H11" s="107">
        <v>0.06</v>
      </c>
      <c r="I11" s="107">
        <v>0.06</v>
      </c>
      <c r="J11" s="107">
        <v>0.06</v>
      </c>
      <c r="K11" s="112">
        <v>0</v>
      </c>
      <c r="L11" s="113">
        <v>2</v>
      </c>
      <c r="M11" s="114">
        <v>2000000</v>
      </c>
      <c r="N11" s="114">
        <v>120000</v>
      </c>
    </row>
    <row r="12" spans="1:18" ht="12.6" customHeight="1">
      <c r="A12" s="60"/>
      <c r="B12" s="46" t="s">
        <v>85</v>
      </c>
      <c r="C12" s="61" t="s">
        <v>84</v>
      </c>
      <c r="D12" s="47">
        <v>1.95</v>
      </c>
      <c r="E12" s="47">
        <v>1.97</v>
      </c>
      <c r="F12" s="47">
        <v>1.94</v>
      </c>
      <c r="G12" s="47">
        <v>1.95</v>
      </c>
      <c r="H12" s="47">
        <v>1.95</v>
      </c>
      <c r="I12" s="47">
        <v>1.96</v>
      </c>
      <c r="J12" s="47">
        <v>1.95</v>
      </c>
      <c r="K12" s="62">
        <v>0.51</v>
      </c>
      <c r="L12" s="63">
        <v>27</v>
      </c>
      <c r="M12" s="49">
        <v>18121030</v>
      </c>
      <c r="N12" s="49">
        <v>35393729.159999996</v>
      </c>
    </row>
    <row r="13" spans="1:18" ht="12.6" customHeight="1">
      <c r="A13" s="60"/>
      <c r="B13" s="46" t="s">
        <v>278</v>
      </c>
      <c r="C13" s="61" t="s">
        <v>277</v>
      </c>
      <c r="D13" s="47">
        <v>4.8</v>
      </c>
      <c r="E13" s="47">
        <v>4.8</v>
      </c>
      <c r="F13" s="47">
        <v>4.76</v>
      </c>
      <c r="G13" s="47">
        <v>4.8</v>
      </c>
      <c r="H13" s="47">
        <v>4.8</v>
      </c>
      <c r="I13" s="47">
        <v>4.8</v>
      </c>
      <c r="J13" s="47">
        <v>4.8</v>
      </c>
      <c r="K13" s="62">
        <v>0</v>
      </c>
      <c r="L13" s="63">
        <v>59</v>
      </c>
      <c r="M13" s="49">
        <v>29604319</v>
      </c>
      <c r="N13" s="49">
        <v>142093309.19999999</v>
      </c>
    </row>
    <row r="14" spans="1:18" ht="12.6" customHeight="1">
      <c r="A14" s="60"/>
      <c r="B14" s="197" t="s">
        <v>92</v>
      </c>
      <c r="C14" s="198"/>
      <c r="D14" s="214"/>
      <c r="E14" s="215"/>
      <c r="F14" s="215"/>
      <c r="G14" s="215"/>
      <c r="H14" s="215"/>
      <c r="I14" s="215"/>
      <c r="J14" s="215"/>
      <c r="K14" s="216"/>
      <c r="L14" s="64">
        <f>SUM(L4:L13)</f>
        <v>323</v>
      </c>
      <c r="M14" s="64">
        <f>SUM(M4:M13)</f>
        <v>426643174</v>
      </c>
      <c r="N14" s="65">
        <f>SUM(N4:N13)</f>
        <v>542174342.9000001</v>
      </c>
    </row>
    <row r="15" spans="1:18" ht="12.6" customHeight="1">
      <c r="A15" s="60"/>
      <c r="B15" s="208" t="s">
        <v>30</v>
      </c>
      <c r="C15" s="209"/>
      <c r="D15" s="209"/>
      <c r="E15" s="209"/>
      <c r="F15" s="209"/>
      <c r="G15" s="209"/>
      <c r="H15" s="209"/>
      <c r="I15" s="209"/>
      <c r="J15" s="209"/>
      <c r="K15" s="209"/>
      <c r="L15" s="209"/>
      <c r="M15" s="209"/>
      <c r="N15" s="210"/>
    </row>
    <row r="16" spans="1:18" ht="12.6" customHeight="1">
      <c r="A16" s="60"/>
      <c r="B16" s="46" t="s">
        <v>135</v>
      </c>
      <c r="C16" s="61" t="s">
        <v>136</v>
      </c>
      <c r="D16" s="67">
        <v>13.4</v>
      </c>
      <c r="E16" s="67">
        <v>13.45</v>
      </c>
      <c r="F16" s="67">
        <v>13.35</v>
      </c>
      <c r="G16" s="67">
        <v>13.38</v>
      </c>
      <c r="H16" s="67">
        <v>13.34</v>
      </c>
      <c r="I16" s="67">
        <v>13.45</v>
      </c>
      <c r="J16" s="67">
        <v>13.4</v>
      </c>
      <c r="K16" s="62">
        <v>0.37</v>
      </c>
      <c r="L16" s="68">
        <v>59</v>
      </c>
      <c r="M16" s="65">
        <v>6715175</v>
      </c>
      <c r="N16" s="65">
        <v>89833296.920000002</v>
      </c>
    </row>
    <row r="17" spans="1:14" ht="12.6" customHeight="1">
      <c r="A17" s="60"/>
      <c r="B17" s="46" t="s">
        <v>265</v>
      </c>
      <c r="C17" s="61" t="s">
        <v>266</v>
      </c>
      <c r="D17" s="67">
        <v>2.99</v>
      </c>
      <c r="E17" s="67">
        <v>2.99</v>
      </c>
      <c r="F17" s="67">
        <v>2.9</v>
      </c>
      <c r="G17" s="67">
        <v>2.98</v>
      </c>
      <c r="H17" s="67">
        <v>2.93</v>
      </c>
      <c r="I17" s="67">
        <v>2.9</v>
      </c>
      <c r="J17" s="67">
        <v>3</v>
      </c>
      <c r="K17" s="62">
        <v>-3.33</v>
      </c>
      <c r="L17" s="68">
        <v>14</v>
      </c>
      <c r="M17" s="65">
        <v>209416</v>
      </c>
      <c r="N17" s="65">
        <v>623623.84</v>
      </c>
    </row>
    <row r="18" spans="1:14" ht="12.6" customHeight="1">
      <c r="A18" s="60"/>
      <c r="B18" s="197" t="s">
        <v>143</v>
      </c>
      <c r="C18" s="198"/>
      <c r="D18" s="214"/>
      <c r="E18" s="215"/>
      <c r="F18" s="215"/>
      <c r="G18" s="215"/>
      <c r="H18" s="215"/>
      <c r="I18" s="215"/>
      <c r="J18" s="215"/>
      <c r="K18" s="216"/>
      <c r="L18" s="66">
        <f>SUM(L16:L17)</f>
        <v>73</v>
      </c>
      <c r="M18" s="64">
        <f>SUM(M16:M17)</f>
        <v>6924591</v>
      </c>
      <c r="N18" s="49">
        <f>SUM(N16:N17)</f>
        <v>90456920.760000005</v>
      </c>
    </row>
    <row r="19" spans="1:14" ht="12.6" customHeight="1">
      <c r="A19" s="60"/>
      <c r="B19" s="208" t="s">
        <v>97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10"/>
    </row>
    <row r="20" spans="1:14" ht="12.6" customHeight="1">
      <c r="A20" s="60"/>
      <c r="B20" s="46" t="s">
        <v>223</v>
      </c>
      <c r="C20" s="61" t="s">
        <v>224</v>
      </c>
      <c r="D20" s="67">
        <v>0.92</v>
      </c>
      <c r="E20" s="67">
        <v>0.99</v>
      </c>
      <c r="F20" s="67">
        <v>0.92</v>
      </c>
      <c r="G20" s="67">
        <v>0.94</v>
      </c>
      <c r="H20" s="67">
        <v>0.92</v>
      </c>
      <c r="I20" s="67">
        <v>0.95</v>
      </c>
      <c r="J20" s="67">
        <v>0.92</v>
      </c>
      <c r="K20" s="62">
        <v>3.26</v>
      </c>
      <c r="L20" s="68">
        <v>8</v>
      </c>
      <c r="M20" s="65">
        <v>60000</v>
      </c>
      <c r="N20" s="65">
        <v>56564.23</v>
      </c>
    </row>
    <row r="21" spans="1:14" ht="12.6" customHeight="1">
      <c r="A21" s="60"/>
      <c r="B21" s="46" t="s">
        <v>239</v>
      </c>
      <c r="C21" s="61" t="s">
        <v>240</v>
      </c>
      <c r="D21" s="67">
        <v>0.5</v>
      </c>
      <c r="E21" s="67">
        <v>0.5</v>
      </c>
      <c r="F21" s="67">
        <v>0.5</v>
      </c>
      <c r="G21" s="67">
        <v>0.5</v>
      </c>
      <c r="H21" s="67">
        <v>0.5</v>
      </c>
      <c r="I21" s="67">
        <v>0.5</v>
      </c>
      <c r="J21" s="67">
        <v>0.5</v>
      </c>
      <c r="K21" s="62">
        <v>0</v>
      </c>
      <c r="L21" s="68">
        <v>15</v>
      </c>
      <c r="M21" s="65">
        <v>14200</v>
      </c>
      <c r="N21" s="65">
        <v>7100</v>
      </c>
    </row>
    <row r="22" spans="1:14" ht="12.6" customHeight="1">
      <c r="A22" s="60"/>
      <c r="B22" s="197" t="s">
        <v>241</v>
      </c>
      <c r="C22" s="198"/>
      <c r="D22" s="214"/>
      <c r="E22" s="215"/>
      <c r="F22" s="215"/>
      <c r="G22" s="215"/>
      <c r="H22" s="215"/>
      <c r="I22" s="215"/>
      <c r="J22" s="215"/>
      <c r="K22" s="216"/>
      <c r="L22" s="66">
        <f>SUM(L20:L21)</f>
        <v>23</v>
      </c>
      <c r="M22" s="64">
        <f>SUM(M20:M21)</f>
        <v>74200</v>
      </c>
      <c r="N22" s="49">
        <f>SUM(N20:N21)</f>
        <v>63664.23</v>
      </c>
    </row>
    <row r="23" spans="1:14" ht="12.6" customHeight="1">
      <c r="A23" s="60"/>
      <c r="B23" s="194" t="s">
        <v>86</v>
      </c>
      <c r="C23" s="19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6"/>
    </row>
    <row r="24" spans="1:14" ht="12.6" customHeight="1">
      <c r="A24" s="60"/>
      <c r="B24" s="46" t="s">
        <v>257</v>
      </c>
      <c r="C24" s="61" t="s">
        <v>258</v>
      </c>
      <c r="D24" s="67">
        <v>25.75</v>
      </c>
      <c r="E24" s="67">
        <v>25.75</v>
      </c>
      <c r="F24" s="67">
        <v>25.75</v>
      </c>
      <c r="G24" s="67">
        <v>25.75</v>
      </c>
      <c r="H24" s="67">
        <v>26</v>
      </c>
      <c r="I24" s="67">
        <v>25.75</v>
      </c>
      <c r="J24" s="67">
        <v>26</v>
      </c>
      <c r="K24" s="52">
        <v>-0.96</v>
      </c>
      <c r="L24" s="88">
        <v>11</v>
      </c>
      <c r="M24" s="65">
        <v>75517</v>
      </c>
      <c r="N24" s="65">
        <v>1944562.75</v>
      </c>
    </row>
    <row r="25" spans="1:14" ht="12.6" customHeight="1">
      <c r="A25" s="60"/>
      <c r="B25" s="46" t="s">
        <v>221</v>
      </c>
      <c r="C25" s="61" t="s">
        <v>222</v>
      </c>
      <c r="D25" s="67">
        <v>4.25</v>
      </c>
      <c r="E25" s="67">
        <v>4.5999999999999996</v>
      </c>
      <c r="F25" s="67">
        <v>4.25</v>
      </c>
      <c r="G25" s="67">
        <v>4.29</v>
      </c>
      <c r="H25" s="67">
        <v>4.3099999999999996</v>
      </c>
      <c r="I25" s="67">
        <v>4.5999999999999996</v>
      </c>
      <c r="J25" s="67">
        <v>4.25</v>
      </c>
      <c r="K25" s="52">
        <v>8.24</v>
      </c>
      <c r="L25" s="96">
        <v>10</v>
      </c>
      <c r="M25" s="65">
        <v>111271</v>
      </c>
      <c r="N25" s="65">
        <v>476846.6</v>
      </c>
    </row>
    <row r="26" spans="1:14" ht="12.6" customHeight="1">
      <c r="A26" s="60"/>
      <c r="B26" s="46" t="s">
        <v>99</v>
      </c>
      <c r="C26" s="61" t="s">
        <v>98</v>
      </c>
      <c r="D26" s="67">
        <v>8</v>
      </c>
      <c r="E26" s="94">
        <v>8</v>
      </c>
      <c r="F26" s="94">
        <v>8</v>
      </c>
      <c r="G26" s="94">
        <v>8</v>
      </c>
      <c r="H26" s="94">
        <v>7.77</v>
      </c>
      <c r="I26" s="94">
        <v>8</v>
      </c>
      <c r="J26" s="94">
        <v>7.77</v>
      </c>
      <c r="K26" s="95">
        <v>2.96</v>
      </c>
      <c r="L26" s="96">
        <v>3</v>
      </c>
      <c r="M26" s="97">
        <v>6000</v>
      </c>
      <c r="N26" s="97">
        <v>48000</v>
      </c>
    </row>
    <row r="27" spans="1:14" ht="12.6" customHeight="1">
      <c r="A27" s="60"/>
      <c r="B27" s="46" t="s">
        <v>169</v>
      </c>
      <c r="C27" s="61" t="s">
        <v>170</v>
      </c>
      <c r="D27" s="67">
        <v>3.55</v>
      </c>
      <c r="E27" s="67">
        <v>3.58</v>
      </c>
      <c r="F27" s="67">
        <v>3.5</v>
      </c>
      <c r="G27" s="67">
        <v>3.51</v>
      </c>
      <c r="H27" s="67">
        <v>3.58</v>
      </c>
      <c r="I27" s="67">
        <v>3.5</v>
      </c>
      <c r="J27" s="67">
        <v>3.55</v>
      </c>
      <c r="K27" s="62">
        <v>-1.41</v>
      </c>
      <c r="L27" s="68">
        <v>18</v>
      </c>
      <c r="M27" s="65">
        <v>4106000</v>
      </c>
      <c r="N27" s="65">
        <v>14406460</v>
      </c>
    </row>
    <row r="28" spans="1:14" ht="12.6" customHeight="1">
      <c r="A28" s="60"/>
      <c r="B28" s="197" t="s">
        <v>93</v>
      </c>
      <c r="C28" s="198"/>
      <c r="D28" s="199"/>
      <c r="E28" s="200"/>
      <c r="F28" s="200"/>
      <c r="G28" s="200"/>
      <c r="H28" s="200"/>
      <c r="I28" s="200"/>
      <c r="J28" s="200"/>
      <c r="K28" s="201"/>
      <c r="L28" s="69">
        <f>SUM(L24:L27)</f>
        <v>42</v>
      </c>
      <c r="M28" s="69">
        <f>SUM(M24:M27)</f>
        <v>4298788</v>
      </c>
      <c r="N28" s="69">
        <f>SUM(N24:N27)</f>
        <v>16875869.350000001</v>
      </c>
    </row>
    <row r="29" spans="1:14" ht="12.6" customHeight="1">
      <c r="A29" s="60"/>
      <c r="B29" s="194" t="s">
        <v>87</v>
      </c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6"/>
    </row>
    <row r="30" spans="1:14" ht="12.6" customHeight="1">
      <c r="A30" s="60"/>
      <c r="B30" s="46" t="s">
        <v>148</v>
      </c>
      <c r="C30" s="61" t="s">
        <v>149</v>
      </c>
      <c r="D30" s="67">
        <v>5.75</v>
      </c>
      <c r="E30" s="67">
        <v>5.8</v>
      </c>
      <c r="F30" s="67">
        <v>5.75</v>
      </c>
      <c r="G30" s="67">
        <v>5.76</v>
      </c>
      <c r="H30" s="67">
        <v>5.75</v>
      </c>
      <c r="I30" s="67">
        <v>5.76</v>
      </c>
      <c r="J30" s="67">
        <v>5.75</v>
      </c>
      <c r="K30" s="62">
        <v>0.17</v>
      </c>
      <c r="L30" s="68">
        <v>42</v>
      </c>
      <c r="M30" s="65">
        <v>1217920</v>
      </c>
      <c r="N30" s="65">
        <v>7012499.0999999996</v>
      </c>
    </row>
    <row r="31" spans="1:14" ht="12.6" customHeight="1">
      <c r="A31" s="60"/>
      <c r="B31" s="46" t="s">
        <v>102</v>
      </c>
      <c r="C31" s="61" t="s">
        <v>103</v>
      </c>
      <c r="D31" s="67">
        <v>1.8</v>
      </c>
      <c r="E31" s="67">
        <v>2</v>
      </c>
      <c r="F31" s="67">
        <v>1.8</v>
      </c>
      <c r="G31" s="67">
        <v>1.8</v>
      </c>
      <c r="H31" s="67">
        <v>1.9</v>
      </c>
      <c r="I31" s="67">
        <v>1.8</v>
      </c>
      <c r="J31" s="67">
        <v>1.8</v>
      </c>
      <c r="K31" s="62">
        <v>0</v>
      </c>
      <c r="L31" s="68">
        <v>9</v>
      </c>
      <c r="M31" s="65">
        <v>401168</v>
      </c>
      <c r="N31" s="65">
        <v>724102.4</v>
      </c>
    </row>
    <row r="32" spans="1:14" ht="12.6" customHeight="1">
      <c r="A32" s="60"/>
      <c r="B32" s="46" t="s">
        <v>189</v>
      </c>
      <c r="C32" s="61" t="s">
        <v>190</v>
      </c>
      <c r="D32" s="67">
        <v>2.8</v>
      </c>
      <c r="E32" s="67">
        <v>2.8</v>
      </c>
      <c r="F32" s="67">
        <v>2.8</v>
      </c>
      <c r="G32" s="67">
        <v>2.8</v>
      </c>
      <c r="H32" s="67">
        <v>2.8</v>
      </c>
      <c r="I32" s="67">
        <v>2.8</v>
      </c>
      <c r="J32" s="67">
        <v>2.8</v>
      </c>
      <c r="K32" s="62">
        <v>0</v>
      </c>
      <c r="L32" s="68">
        <v>1</v>
      </c>
      <c r="M32" s="65">
        <v>161612</v>
      </c>
      <c r="N32" s="65">
        <v>452513.6</v>
      </c>
    </row>
    <row r="33" spans="1:18" ht="12.6" customHeight="1">
      <c r="A33" s="60"/>
      <c r="B33" s="46" t="s">
        <v>213</v>
      </c>
      <c r="C33" s="61" t="s">
        <v>214</v>
      </c>
      <c r="D33" s="67">
        <v>1.25</v>
      </c>
      <c r="E33" s="67">
        <v>1.25</v>
      </c>
      <c r="F33" s="67">
        <v>1.25</v>
      </c>
      <c r="G33" s="67">
        <v>1.25</v>
      </c>
      <c r="H33" s="67">
        <v>1.28</v>
      </c>
      <c r="I33" s="67">
        <v>1.25</v>
      </c>
      <c r="J33" s="67">
        <v>1.28</v>
      </c>
      <c r="K33" s="62">
        <v>-2.34</v>
      </c>
      <c r="L33" s="68">
        <v>3</v>
      </c>
      <c r="M33" s="65">
        <v>99000</v>
      </c>
      <c r="N33" s="65">
        <v>123750</v>
      </c>
    </row>
    <row r="34" spans="1:18" ht="12.6" customHeight="1">
      <c r="A34" s="60"/>
      <c r="B34" s="46" t="s">
        <v>211</v>
      </c>
      <c r="C34" s="61" t="s">
        <v>212</v>
      </c>
      <c r="D34" s="67">
        <v>5.8</v>
      </c>
      <c r="E34" s="67">
        <v>5.8</v>
      </c>
      <c r="F34" s="67">
        <v>5.75</v>
      </c>
      <c r="G34" s="67">
        <v>5.75</v>
      </c>
      <c r="H34" s="67">
        <v>5.86</v>
      </c>
      <c r="I34" s="67">
        <v>5.75</v>
      </c>
      <c r="J34" s="67">
        <v>5.8</v>
      </c>
      <c r="K34" s="62">
        <v>-0.86</v>
      </c>
      <c r="L34" s="68">
        <v>4</v>
      </c>
      <c r="M34" s="65">
        <v>600171</v>
      </c>
      <c r="N34" s="65">
        <v>3450991.8</v>
      </c>
    </row>
    <row r="35" spans="1:18" ht="12.6" customHeight="1">
      <c r="A35" s="60"/>
      <c r="B35" s="46" t="s">
        <v>195</v>
      </c>
      <c r="C35" s="61" t="s">
        <v>155</v>
      </c>
      <c r="D35" s="67">
        <v>2.5</v>
      </c>
      <c r="E35" s="67">
        <v>2.5</v>
      </c>
      <c r="F35" s="67">
        <v>2.35</v>
      </c>
      <c r="G35" s="67">
        <v>2.37</v>
      </c>
      <c r="H35" s="67">
        <v>2.5</v>
      </c>
      <c r="I35" s="67">
        <v>2.35</v>
      </c>
      <c r="J35" s="67">
        <v>2.5</v>
      </c>
      <c r="K35" s="62">
        <v>-6</v>
      </c>
      <c r="L35" s="68">
        <v>8</v>
      </c>
      <c r="M35" s="65">
        <v>418827</v>
      </c>
      <c r="N35" s="65">
        <v>994690.75</v>
      </c>
    </row>
    <row r="36" spans="1:18" ht="12.6" customHeight="1">
      <c r="A36" s="60"/>
      <c r="B36" s="197" t="s">
        <v>94</v>
      </c>
      <c r="C36" s="198"/>
      <c r="D36" s="199"/>
      <c r="E36" s="200"/>
      <c r="F36" s="200"/>
      <c r="G36" s="200"/>
      <c r="H36" s="200"/>
      <c r="I36" s="200"/>
      <c r="J36" s="200"/>
      <c r="K36" s="201"/>
      <c r="L36" s="69">
        <f>SUM(L30:L35)</f>
        <v>67</v>
      </c>
      <c r="M36" s="69">
        <f>SUM(M30:M35)</f>
        <v>2898698</v>
      </c>
      <c r="N36" s="69">
        <f>SUM(N30:N35)</f>
        <v>12758547.649999999</v>
      </c>
    </row>
    <row r="37" spans="1:18" ht="12.6" customHeight="1">
      <c r="A37" s="60"/>
      <c r="B37" s="194" t="s">
        <v>31</v>
      </c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6"/>
    </row>
    <row r="38" spans="1:18" ht="12.6" customHeight="1">
      <c r="A38" s="60"/>
      <c r="B38" s="46" t="s">
        <v>124</v>
      </c>
      <c r="C38" s="61" t="s">
        <v>123</v>
      </c>
      <c r="D38" s="67">
        <v>9.4499999999999993</v>
      </c>
      <c r="E38" s="94">
        <v>9.4499999999999993</v>
      </c>
      <c r="F38" s="94">
        <v>9.4</v>
      </c>
      <c r="G38" s="94">
        <v>9.4</v>
      </c>
      <c r="H38" s="94">
        <v>9.4499999999999993</v>
      </c>
      <c r="I38" s="94">
        <v>9.4</v>
      </c>
      <c r="J38" s="94">
        <v>9.4499999999999993</v>
      </c>
      <c r="K38" s="95">
        <v>-0.53</v>
      </c>
      <c r="L38" s="96">
        <v>2</v>
      </c>
      <c r="M38" s="97">
        <v>5492</v>
      </c>
      <c r="N38" s="97">
        <v>51635.3</v>
      </c>
    </row>
    <row r="39" spans="1:18" ht="12.6" customHeight="1">
      <c r="A39" s="60"/>
      <c r="B39" s="46" t="s">
        <v>130</v>
      </c>
      <c r="C39" s="61" t="s">
        <v>129</v>
      </c>
      <c r="D39" s="94">
        <v>46</v>
      </c>
      <c r="E39" s="128">
        <v>48</v>
      </c>
      <c r="F39" s="128">
        <v>46</v>
      </c>
      <c r="G39" s="128">
        <v>47.84</v>
      </c>
      <c r="H39" s="67">
        <v>45</v>
      </c>
      <c r="I39" s="128">
        <v>48</v>
      </c>
      <c r="J39" s="128">
        <v>45</v>
      </c>
      <c r="K39" s="129">
        <v>6.67</v>
      </c>
      <c r="L39" s="130">
        <v>8</v>
      </c>
      <c r="M39" s="69">
        <v>239126</v>
      </c>
      <c r="N39" s="69">
        <v>11439796</v>
      </c>
    </row>
    <row r="40" spans="1:18" ht="12.6" customHeight="1">
      <c r="A40" s="60"/>
      <c r="B40" s="46" t="s">
        <v>235</v>
      </c>
      <c r="C40" s="61" t="s">
        <v>236</v>
      </c>
      <c r="D40" s="67">
        <v>9.24</v>
      </c>
      <c r="E40" s="94">
        <v>9.24</v>
      </c>
      <c r="F40" s="94">
        <v>9.24</v>
      </c>
      <c r="G40" s="94">
        <v>9.24</v>
      </c>
      <c r="H40" s="94">
        <v>9.23</v>
      </c>
      <c r="I40" s="94">
        <v>9.24</v>
      </c>
      <c r="J40" s="94">
        <v>9.2200000000000006</v>
      </c>
      <c r="K40" s="95">
        <v>0.22</v>
      </c>
      <c r="L40" s="96">
        <v>1</v>
      </c>
      <c r="M40" s="97">
        <v>41000</v>
      </c>
      <c r="N40" s="97">
        <v>378840</v>
      </c>
    </row>
    <row r="41" spans="1:18" ht="12.6" customHeight="1">
      <c r="A41" s="60"/>
      <c r="B41" s="197" t="s">
        <v>95</v>
      </c>
      <c r="C41" s="198"/>
      <c r="D41" s="211"/>
      <c r="E41" s="212"/>
      <c r="F41" s="212"/>
      <c r="G41" s="212"/>
      <c r="H41" s="212"/>
      <c r="I41" s="212"/>
      <c r="J41" s="212"/>
      <c r="K41" s="213"/>
      <c r="L41" s="68">
        <f>SUM(L38:L40)</f>
        <v>11</v>
      </c>
      <c r="M41" s="65">
        <f>SUM(M38:M40)</f>
        <v>285618</v>
      </c>
      <c r="N41" s="65">
        <f>SUM(N38:N40)</f>
        <v>11870271.300000001</v>
      </c>
    </row>
    <row r="42" spans="1:18" ht="12.6" customHeight="1">
      <c r="A42" s="60"/>
      <c r="B42" s="208" t="s">
        <v>88</v>
      </c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10"/>
    </row>
    <row r="43" spans="1:18" ht="12.6" customHeight="1">
      <c r="A43" s="60"/>
      <c r="B43" s="46" t="s">
        <v>227</v>
      </c>
      <c r="C43" s="61" t="s">
        <v>228</v>
      </c>
      <c r="D43" s="67">
        <v>2.82</v>
      </c>
      <c r="E43" s="67">
        <v>2.82</v>
      </c>
      <c r="F43" s="67">
        <v>2.82</v>
      </c>
      <c r="G43" s="67">
        <v>2.82</v>
      </c>
      <c r="H43" s="67">
        <v>2.81</v>
      </c>
      <c r="I43" s="67">
        <v>2.82</v>
      </c>
      <c r="J43" s="67">
        <v>2.81</v>
      </c>
      <c r="K43" s="62">
        <v>0.36</v>
      </c>
      <c r="L43" s="68">
        <v>10</v>
      </c>
      <c r="M43" s="65">
        <v>235249</v>
      </c>
      <c r="N43" s="65">
        <v>663402.18000000005</v>
      </c>
    </row>
    <row r="44" spans="1:18" ht="12.6" customHeight="1">
      <c r="A44" s="60"/>
      <c r="B44" s="46" t="s">
        <v>244</v>
      </c>
      <c r="C44" s="61" t="s">
        <v>243</v>
      </c>
      <c r="D44" s="67">
        <v>7.6</v>
      </c>
      <c r="E44" s="67">
        <v>7.6</v>
      </c>
      <c r="F44" s="67">
        <v>6.51</v>
      </c>
      <c r="G44" s="67">
        <v>6.75</v>
      </c>
      <c r="H44" s="67">
        <v>8.2100000000000009</v>
      </c>
      <c r="I44" s="67">
        <v>6.51</v>
      </c>
      <c r="J44" s="67">
        <v>7.65</v>
      </c>
      <c r="K44" s="62">
        <v>-14.9</v>
      </c>
      <c r="L44" s="68">
        <v>21</v>
      </c>
      <c r="M44" s="65">
        <v>119273</v>
      </c>
      <c r="N44" s="65">
        <v>805282.4</v>
      </c>
    </row>
    <row r="45" spans="1:18" ht="12.6" customHeight="1">
      <c r="A45" s="60"/>
      <c r="B45" s="46" t="s">
        <v>90</v>
      </c>
      <c r="C45" s="61" t="s">
        <v>43</v>
      </c>
      <c r="D45" s="67">
        <v>0.36</v>
      </c>
      <c r="E45" s="67">
        <v>0.36</v>
      </c>
      <c r="F45" s="67">
        <v>0.36</v>
      </c>
      <c r="G45" s="67">
        <v>0.36</v>
      </c>
      <c r="H45" s="67">
        <v>0.36</v>
      </c>
      <c r="I45" s="67">
        <v>0.36</v>
      </c>
      <c r="J45" s="67">
        <v>0.36</v>
      </c>
      <c r="K45" s="62">
        <v>0</v>
      </c>
      <c r="L45" s="68">
        <v>1</v>
      </c>
      <c r="M45" s="65">
        <v>45859</v>
      </c>
      <c r="N45" s="65">
        <v>16509.240000000002</v>
      </c>
    </row>
    <row r="46" spans="1:18" ht="12.6" customHeight="1">
      <c r="A46" s="60"/>
      <c r="B46" s="197" t="s">
        <v>242</v>
      </c>
      <c r="C46" s="198"/>
      <c r="D46" s="211"/>
      <c r="E46" s="212"/>
      <c r="F46" s="212"/>
      <c r="G46" s="212"/>
      <c r="H46" s="212"/>
      <c r="I46" s="212"/>
      <c r="J46" s="212"/>
      <c r="K46" s="213"/>
      <c r="L46" s="68">
        <f>SUM(L43:L45)</f>
        <v>32</v>
      </c>
      <c r="M46" s="65">
        <f>SUM(M43:M45)</f>
        <v>400381</v>
      </c>
      <c r="N46" s="65">
        <f>SUM(N43:N45)</f>
        <v>1485193.82</v>
      </c>
    </row>
    <row r="47" spans="1:18" s="54" customFormat="1" ht="12.6" customHeight="1">
      <c r="B47" s="70" t="s">
        <v>32</v>
      </c>
      <c r="C47" s="202"/>
      <c r="D47" s="203"/>
      <c r="E47" s="203"/>
      <c r="F47" s="203"/>
      <c r="G47" s="203"/>
      <c r="H47" s="203"/>
      <c r="I47" s="203"/>
      <c r="J47" s="203"/>
      <c r="K47" s="204"/>
      <c r="L47" s="71">
        <f>L46+L41+L36+L28+L22+L18+L14</f>
        <v>571</v>
      </c>
      <c r="M47" s="71">
        <f>M46+M41+M36+M28+M22+M18+M14</f>
        <v>441525450</v>
      </c>
      <c r="N47" s="71">
        <f>N46+N41+N36+N28+N22+N18+N14</f>
        <v>675684810.01000011</v>
      </c>
      <c r="O47" s="60"/>
      <c r="P47" s="60"/>
      <c r="Q47" s="60"/>
      <c r="R47" s="60"/>
    </row>
    <row r="48" spans="1:18" s="54" customFormat="1" ht="30" customHeight="1">
      <c r="A48" s="53"/>
      <c r="B48" s="205" t="s">
        <v>308</v>
      </c>
      <c r="C48" s="206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7"/>
      <c r="O48" s="60"/>
      <c r="P48" s="60"/>
      <c r="Q48" s="60"/>
      <c r="R48" s="60"/>
    </row>
    <row r="49" spans="1:18" s="54" customFormat="1" ht="48" customHeight="1">
      <c r="B49" s="55" t="s">
        <v>15</v>
      </c>
      <c r="C49" s="56" t="s">
        <v>20</v>
      </c>
      <c r="D49" s="56" t="s">
        <v>21</v>
      </c>
      <c r="E49" s="56" t="s">
        <v>22</v>
      </c>
      <c r="F49" s="56" t="s">
        <v>23</v>
      </c>
      <c r="G49" s="56" t="s">
        <v>24</v>
      </c>
      <c r="H49" s="56" t="s">
        <v>25</v>
      </c>
      <c r="I49" s="56" t="s">
        <v>19</v>
      </c>
      <c r="J49" s="56" t="s">
        <v>26</v>
      </c>
      <c r="K49" s="57" t="s">
        <v>27</v>
      </c>
      <c r="L49" s="58" t="s">
        <v>28</v>
      </c>
      <c r="M49" s="58" t="s">
        <v>18</v>
      </c>
      <c r="N49" s="59" t="s">
        <v>7</v>
      </c>
      <c r="O49" s="60"/>
      <c r="P49" s="60"/>
      <c r="Q49" s="60"/>
      <c r="R49" s="60"/>
    </row>
    <row r="50" spans="1:18" ht="12.95" customHeight="1">
      <c r="A50" s="60"/>
      <c r="B50" s="217" t="s">
        <v>29</v>
      </c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9"/>
    </row>
    <row r="51" spans="1:18" s="54" customFormat="1" ht="12.95" customHeight="1">
      <c r="B51" s="46" t="s">
        <v>201</v>
      </c>
      <c r="C51" s="61" t="s">
        <v>202</v>
      </c>
      <c r="D51" s="67">
        <v>0.2</v>
      </c>
      <c r="E51" s="107">
        <v>0.2</v>
      </c>
      <c r="F51" s="107">
        <v>0.2</v>
      </c>
      <c r="G51" s="107">
        <v>0.2</v>
      </c>
      <c r="H51" s="107">
        <v>0.18</v>
      </c>
      <c r="I51" s="107">
        <v>0.2</v>
      </c>
      <c r="J51" s="107">
        <v>0.18</v>
      </c>
      <c r="K51" s="112">
        <v>11.11</v>
      </c>
      <c r="L51" s="113">
        <v>1</v>
      </c>
      <c r="M51" s="114">
        <v>50000</v>
      </c>
      <c r="N51" s="114">
        <v>10000</v>
      </c>
      <c r="O51" s="60"/>
      <c r="P51" s="60"/>
      <c r="Q51" s="60"/>
      <c r="R51" s="60"/>
    </row>
    <row r="52" spans="1:18" s="54" customFormat="1" ht="12.95" customHeight="1">
      <c r="B52" s="46" t="s">
        <v>229</v>
      </c>
      <c r="C52" s="61" t="s">
        <v>230</v>
      </c>
      <c r="D52" s="67">
        <v>0.6</v>
      </c>
      <c r="E52" s="107">
        <v>0.63</v>
      </c>
      <c r="F52" s="107">
        <v>0.6</v>
      </c>
      <c r="G52" s="107">
        <v>0.6</v>
      </c>
      <c r="H52" s="107">
        <v>0.6</v>
      </c>
      <c r="I52" s="107">
        <v>0.63</v>
      </c>
      <c r="J52" s="107">
        <v>0.6</v>
      </c>
      <c r="K52" s="112">
        <v>5</v>
      </c>
      <c r="L52" s="113">
        <v>9</v>
      </c>
      <c r="M52" s="114">
        <v>2201675</v>
      </c>
      <c r="N52" s="114">
        <v>1321319.9099999999</v>
      </c>
      <c r="O52" s="60"/>
      <c r="P52" s="60"/>
      <c r="Q52" s="60"/>
      <c r="R52" s="60"/>
    </row>
    <row r="53" spans="1:18" s="54" customFormat="1" ht="12.95" customHeight="1">
      <c r="B53" s="197" t="s">
        <v>92</v>
      </c>
      <c r="C53" s="198"/>
      <c r="D53" s="199"/>
      <c r="E53" s="200"/>
      <c r="F53" s="200"/>
      <c r="G53" s="200"/>
      <c r="H53" s="200"/>
      <c r="I53" s="200"/>
      <c r="J53" s="200"/>
      <c r="K53" s="201"/>
      <c r="L53" s="64">
        <f>SUM(L51:L52)</f>
        <v>10</v>
      </c>
      <c r="M53" s="64">
        <f>SUM(M51:M52)</f>
        <v>2251675</v>
      </c>
      <c r="N53" s="65">
        <f>SUM(N51:N52)</f>
        <v>1331319.9099999999</v>
      </c>
      <c r="O53" s="60"/>
      <c r="P53" s="60"/>
      <c r="Q53" s="60"/>
      <c r="R53" s="60"/>
    </row>
    <row r="54" spans="1:18" s="54" customFormat="1" ht="12.95" customHeight="1">
      <c r="B54" s="194" t="s">
        <v>86</v>
      </c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6"/>
      <c r="O54" s="60"/>
      <c r="P54" s="60"/>
      <c r="Q54" s="60"/>
      <c r="R54" s="60"/>
    </row>
    <row r="55" spans="1:18" s="54" customFormat="1" ht="12.95" customHeight="1">
      <c r="B55" s="46" t="s">
        <v>33</v>
      </c>
      <c r="C55" s="72" t="s">
        <v>34</v>
      </c>
      <c r="D55" s="67">
        <v>2.2000000000000002</v>
      </c>
      <c r="E55" s="67">
        <v>2.2000000000000002</v>
      </c>
      <c r="F55" s="67">
        <v>2.2000000000000002</v>
      </c>
      <c r="G55" s="67">
        <v>2.2000000000000002</v>
      </c>
      <c r="H55" s="67">
        <v>2.2000000000000002</v>
      </c>
      <c r="I55" s="67">
        <v>2.2000000000000002</v>
      </c>
      <c r="J55" s="67">
        <v>2.2000000000000002</v>
      </c>
      <c r="K55" s="62">
        <v>0</v>
      </c>
      <c r="L55" s="68">
        <v>1</v>
      </c>
      <c r="M55" s="65">
        <v>833</v>
      </c>
      <c r="N55" s="65">
        <v>1832.6</v>
      </c>
      <c r="O55" s="60"/>
      <c r="P55" s="60"/>
      <c r="Q55" s="60"/>
      <c r="R55" s="60"/>
    </row>
    <row r="56" spans="1:18" ht="12.95" customHeight="1">
      <c r="A56" s="60"/>
      <c r="B56" s="197" t="s">
        <v>93</v>
      </c>
      <c r="C56" s="198"/>
      <c r="D56" s="199"/>
      <c r="E56" s="200"/>
      <c r="F56" s="200"/>
      <c r="G56" s="200"/>
      <c r="H56" s="200"/>
      <c r="I56" s="200"/>
      <c r="J56" s="200"/>
      <c r="K56" s="201"/>
      <c r="L56" s="69">
        <f>SUM(L55)</f>
        <v>1</v>
      </c>
      <c r="M56" s="69">
        <f>SUM(M55)</f>
        <v>833</v>
      </c>
      <c r="N56" s="69">
        <f>SUM(N55)</f>
        <v>1832.6</v>
      </c>
    </row>
    <row r="57" spans="1:18" ht="12.95" customHeight="1">
      <c r="A57" s="60"/>
      <c r="B57" s="194" t="s">
        <v>87</v>
      </c>
      <c r="C57" s="195"/>
      <c r="D57" s="195"/>
      <c r="E57" s="195"/>
      <c r="F57" s="195"/>
      <c r="G57" s="195"/>
      <c r="H57" s="195"/>
      <c r="I57" s="195"/>
      <c r="J57" s="195"/>
      <c r="K57" s="195"/>
      <c r="L57" s="195"/>
      <c r="M57" s="195"/>
      <c r="N57" s="196"/>
    </row>
    <row r="58" spans="1:18" s="54" customFormat="1" ht="12.95" customHeight="1">
      <c r="B58" s="46" t="s">
        <v>35</v>
      </c>
      <c r="C58" s="61" t="s">
        <v>36</v>
      </c>
      <c r="D58" s="67">
        <v>3</v>
      </c>
      <c r="E58" s="67">
        <v>3.07</v>
      </c>
      <c r="F58" s="67">
        <v>3</v>
      </c>
      <c r="G58" s="67">
        <v>3</v>
      </c>
      <c r="H58" s="67">
        <v>3.01</v>
      </c>
      <c r="I58" s="67">
        <v>3</v>
      </c>
      <c r="J58" s="67">
        <v>3</v>
      </c>
      <c r="K58" s="62">
        <v>0</v>
      </c>
      <c r="L58" s="68">
        <v>23</v>
      </c>
      <c r="M58" s="65">
        <v>2128237</v>
      </c>
      <c r="N58" s="65">
        <v>6394687.5899999999</v>
      </c>
      <c r="O58" s="60"/>
      <c r="P58" s="60"/>
      <c r="Q58" s="60"/>
      <c r="R58" s="60"/>
    </row>
    <row r="59" spans="1:18" ht="12.95" customHeight="1">
      <c r="A59" s="60"/>
      <c r="B59" s="197" t="s">
        <v>94</v>
      </c>
      <c r="C59" s="198"/>
      <c r="D59" s="199"/>
      <c r="E59" s="200"/>
      <c r="F59" s="200"/>
      <c r="G59" s="200"/>
      <c r="H59" s="200"/>
      <c r="I59" s="200"/>
      <c r="J59" s="200"/>
      <c r="K59" s="201"/>
      <c r="L59" s="69">
        <f>SUM(L58:L58)</f>
        <v>23</v>
      </c>
      <c r="M59" s="69">
        <f>SUM(M58:M58)</f>
        <v>2128237</v>
      </c>
      <c r="N59" s="69">
        <f>SUM(N58:N58)</f>
        <v>6394687.5899999999</v>
      </c>
    </row>
    <row r="60" spans="1:18" ht="12.95" customHeight="1">
      <c r="A60" s="60"/>
      <c r="B60" s="194" t="s">
        <v>31</v>
      </c>
      <c r="C60" s="195"/>
      <c r="D60" s="195"/>
      <c r="E60" s="195"/>
      <c r="F60" s="195"/>
      <c r="G60" s="195"/>
      <c r="H60" s="195"/>
      <c r="I60" s="195"/>
      <c r="J60" s="195"/>
      <c r="K60" s="195"/>
      <c r="L60" s="195"/>
      <c r="M60" s="195"/>
      <c r="N60" s="196"/>
    </row>
    <row r="61" spans="1:18" ht="12.95" customHeight="1">
      <c r="A61" s="60"/>
      <c r="B61" s="46" t="s">
        <v>162</v>
      </c>
      <c r="C61" s="61" t="s">
        <v>163</v>
      </c>
      <c r="D61" s="94">
        <v>34.5</v>
      </c>
      <c r="E61" s="94">
        <v>35</v>
      </c>
      <c r="F61" s="94">
        <v>34.5</v>
      </c>
      <c r="G61" s="94">
        <v>34.590000000000003</v>
      </c>
      <c r="H61" s="94">
        <v>34.39</v>
      </c>
      <c r="I61" s="94">
        <v>34.5</v>
      </c>
      <c r="J61" s="94">
        <v>34</v>
      </c>
      <c r="K61" s="95">
        <v>1.47</v>
      </c>
      <c r="L61" s="96">
        <v>4</v>
      </c>
      <c r="M61" s="97">
        <v>28000</v>
      </c>
      <c r="N61" s="97">
        <v>968500</v>
      </c>
    </row>
    <row r="62" spans="1:18" ht="12.95" customHeight="1">
      <c r="A62" s="60"/>
      <c r="B62" s="197" t="s">
        <v>95</v>
      </c>
      <c r="C62" s="198"/>
      <c r="D62" s="199"/>
      <c r="E62" s="200"/>
      <c r="F62" s="200"/>
      <c r="G62" s="200"/>
      <c r="H62" s="200"/>
      <c r="I62" s="200"/>
      <c r="J62" s="200"/>
      <c r="K62" s="201"/>
      <c r="L62" s="69">
        <f>SUM(L61)</f>
        <v>4</v>
      </c>
      <c r="M62" s="69">
        <f>SUM(M61)</f>
        <v>28000</v>
      </c>
      <c r="N62" s="69">
        <f>SUM(N61)</f>
        <v>968500</v>
      </c>
    </row>
    <row r="63" spans="1:18" s="54" customFormat="1" ht="12.95" customHeight="1">
      <c r="B63" s="70" t="s">
        <v>150</v>
      </c>
      <c r="C63" s="202"/>
      <c r="D63" s="203"/>
      <c r="E63" s="203"/>
      <c r="F63" s="203"/>
      <c r="G63" s="203"/>
      <c r="H63" s="203"/>
      <c r="I63" s="203"/>
      <c r="J63" s="203"/>
      <c r="K63" s="204"/>
      <c r="L63" s="71">
        <f>L59+L53+L62+L56</f>
        <v>38</v>
      </c>
      <c r="M63" s="71">
        <f t="shared" ref="M63:N63" si="0">M59+M53+M62+M56</f>
        <v>4408745</v>
      </c>
      <c r="N63" s="71">
        <f t="shared" si="0"/>
        <v>8696340.0999999996</v>
      </c>
      <c r="O63" s="60"/>
      <c r="P63" s="60"/>
      <c r="Q63" s="60"/>
      <c r="R63" s="60"/>
    </row>
    <row r="64" spans="1:18" s="54" customFormat="1" ht="30" customHeight="1">
      <c r="A64" s="53"/>
      <c r="B64" s="205" t="s">
        <v>309</v>
      </c>
      <c r="C64" s="206"/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7"/>
      <c r="O64" s="60"/>
      <c r="P64" s="60"/>
      <c r="Q64" s="60"/>
      <c r="R64" s="60"/>
    </row>
    <row r="65" spans="1:18" s="54" customFormat="1" ht="48" customHeight="1">
      <c r="B65" s="55" t="s">
        <v>15</v>
      </c>
      <c r="C65" s="56" t="s">
        <v>20</v>
      </c>
      <c r="D65" s="56" t="s">
        <v>21</v>
      </c>
      <c r="E65" s="56" t="s">
        <v>22</v>
      </c>
      <c r="F65" s="56" t="s">
        <v>23</v>
      </c>
      <c r="G65" s="56" t="s">
        <v>24</v>
      </c>
      <c r="H65" s="56" t="s">
        <v>25</v>
      </c>
      <c r="I65" s="56" t="s">
        <v>19</v>
      </c>
      <c r="J65" s="56" t="s">
        <v>26</v>
      </c>
      <c r="K65" s="57" t="s">
        <v>27</v>
      </c>
      <c r="L65" s="58" t="s">
        <v>28</v>
      </c>
      <c r="M65" s="58" t="s">
        <v>18</v>
      </c>
      <c r="N65" s="59" t="s">
        <v>7</v>
      </c>
      <c r="O65" s="60"/>
      <c r="P65" s="60"/>
      <c r="Q65" s="60"/>
      <c r="R65" s="60"/>
    </row>
    <row r="66" spans="1:18" ht="12.95" customHeight="1">
      <c r="A66" s="60"/>
      <c r="B66" s="194" t="s">
        <v>29</v>
      </c>
      <c r="C66" s="195"/>
      <c r="D66" s="195"/>
      <c r="E66" s="195"/>
      <c r="F66" s="195"/>
      <c r="G66" s="195"/>
      <c r="H66" s="195"/>
      <c r="I66" s="195"/>
      <c r="J66" s="195"/>
      <c r="K66" s="195"/>
      <c r="L66" s="195"/>
      <c r="M66" s="195"/>
      <c r="N66" s="196"/>
    </row>
    <row r="67" spans="1:18" ht="12.95" customHeight="1">
      <c r="A67" s="60"/>
      <c r="B67" s="46" t="s">
        <v>183</v>
      </c>
      <c r="C67" s="61" t="s">
        <v>184</v>
      </c>
      <c r="D67" s="94">
        <v>0.16</v>
      </c>
      <c r="E67" s="67">
        <v>0.16</v>
      </c>
      <c r="F67" s="67">
        <v>0.15</v>
      </c>
      <c r="G67" s="67">
        <v>0.15</v>
      </c>
      <c r="H67" s="67">
        <v>0.15</v>
      </c>
      <c r="I67" s="67">
        <v>0.15</v>
      </c>
      <c r="J67" s="67">
        <v>0.16</v>
      </c>
      <c r="K67" s="62">
        <v>-6.25</v>
      </c>
      <c r="L67" s="68">
        <v>27</v>
      </c>
      <c r="M67" s="65">
        <v>78977540</v>
      </c>
      <c r="N67" s="65">
        <v>11847268.699999999</v>
      </c>
    </row>
    <row r="68" spans="1:18" ht="12.95" customHeight="1">
      <c r="A68" s="60"/>
      <c r="B68" s="197" t="s">
        <v>92</v>
      </c>
      <c r="C68" s="198"/>
      <c r="D68" s="199"/>
      <c r="E68" s="200"/>
      <c r="F68" s="200"/>
      <c r="G68" s="200"/>
      <c r="H68" s="200"/>
      <c r="I68" s="200"/>
      <c r="J68" s="200"/>
      <c r="K68" s="201"/>
      <c r="L68" s="69">
        <f>SUM(L67:L67)</f>
        <v>27</v>
      </c>
      <c r="M68" s="69">
        <f>SUM(M67:M67)</f>
        <v>78977540</v>
      </c>
      <c r="N68" s="69">
        <f>SUM(N67:N67)</f>
        <v>11847268.699999999</v>
      </c>
    </row>
    <row r="69" spans="1:18" ht="12.95" customHeight="1">
      <c r="A69" s="60"/>
      <c r="B69" s="194" t="s">
        <v>87</v>
      </c>
      <c r="C69" s="195"/>
      <c r="D69" s="195"/>
      <c r="E69" s="195"/>
      <c r="F69" s="195"/>
      <c r="G69" s="195"/>
      <c r="H69" s="195"/>
      <c r="I69" s="195"/>
      <c r="J69" s="195"/>
      <c r="K69" s="195"/>
      <c r="L69" s="195"/>
      <c r="M69" s="195"/>
      <c r="N69" s="196"/>
    </row>
    <row r="70" spans="1:18" ht="12.95" customHeight="1">
      <c r="A70" s="60"/>
      <c r="B70" s="90" t="s">
        <v>119</v>
      </c>
      <c r="C70" s="89" t="s">
        <v>120</v>
      </c>
      <c r="D70" s="67">
        <v>2.1800000000000002</v>
      </c>
      <c r="E70" s="94">
        <v>2.1800000000000002</v>
      </c>
      <c r="F70" s="94">
        <v>2.15</v>
      </c>
      <c r="G70" s="94">
        <v>2.15</v>
      </c>
      <c r="H70" s="94">
        <v>2.1800000000000002</v>
      </c>
      <c r="I70" s="94">
        <v>2.15</v>
      </c>
      <c r="J70" s="94">
        <v>2.1800000000000002</v>
      </c>
      <c r="K70" s="95">
        <v>-1.38</v>
      </c>
      <c r="L70" s="96">
        <v>2</v>
      </c>
      <c r="M70" s="97">
        <v>11003</v>
      </c>
      <c r="N70" s="97">
        <v>23686.54</v>
      </c>
    </row>
    <row r="71" spans="1:18" ht="12.95" customHeight="1">
      <c r="A71" s="60"/>
      <c r="B71" s="90" t="s">
        <v>187</v>
      </c>
      <c r="C71" s="89" t="s">
        <v>188</v>
      </c>
      <c r="D71" s="67">
        <v>1.76</v>
      </c>
      <c r="E71" s="94">
        <v>1.76</v>
      </c>
      <c r="F71" s="94">
        <v>1.76</v>
      </c>
      <c r="G71" s="94">
        <v>1.76</v>
      </c>
      <c r="H71" s="94">
        <v>1.76</v>
      </c>
      <c r="I71" s="94">
        <v>1.76</v>
      </c>
      <c r="J71" s="94">
        <v>1.76</v>
      </c>
      <c r="K71" s="95">
        <v>0</v>
      </c>
      <c r="L71" s="96">
        <v>2</v>
      </c>
      <c r="M71" s="97">
        <v>998306</v>
      </c>
      <c r="N71" s="97">
        <v>1757018.56</v>
      </c>
    </row>
    <row r="72" spans="1:18" ht="12.95" customHeight="1">
      <c r="A72" s="60"/>
      <c r="B72" s="90" t="s">
        <v>117</v>
      </c>
      <c r="C72" s="89" t="s">
        <v>118</v>
      </c>
      <c r="D72" s="128">
        <v>0.92</v>
      </c>
      <c r="E72" s="94">
        <v>0.92</v>
      </c>
      <c r="F72" s="94">
        <v>0.92</v>
      </c>
      <c r="G72" s="94">
        <v>0.92</v>
      </c>
      <c r="H72" s="94">
        <v>0.92</v>
      </c>
      <c r="I72" s="94">
        <v>0.92</v>
      </c>
      <c r="J72" s="94">
        <v>0.92</v>
      </c>
      <c r="K72" s="95">
        <v>0</v>
      </c>
      <c r="L72" s="96">
        <v>2</v>
      </c>
      <c r="M72" s="97">
        <v>110000</v>
      </c>
      <c r="N72" s="97">
        <v>101200</v>
      </c>
    </row>
    <row r="73" spans="1:18" ht="12.95" customHeight="1">
      <c r="A73" s="60"/>
      <c r="B73" s="90" t="s">
        <v>283</v>
      </c>
      <c r="C73" s="89" t="s">
        <v>284</v>
      </c>
      <c r="D73" s="128">
        <v>2.04</v>
      </c>
      <c r="E73" s="128">
        <v>2.04</v>
      </c>
      <c r="F73" s="128">
        <v>2.04</v>
      </c>
      <c r="G73" s="128">
        <v>2.04</v>
      </c>
      <c r="H73" s="73">
        <v>2.04</v>
      </c>
      <c r="I73" s="128">
        <v>2.04</v>
      </c>
      <c r="J73" s="128">
        <v>2.0499999999999998</v>
      </c>
      <c r="K73" s="129">
        <v>-0.49</v>
      </c>
      <c r="L73" s="130">
        <v>5</v>
      </c>
      <c r="M73" s="69">
        <v>155000</v>
      </c>
      <c r="N73" s="69">
        <v>316200</v>
      </c>
    </row>
    <row r="74" spans="1:18" ht="12.95" customHeight="1">
      <c r="A74" s="60"/>
      <c r="B74" s="90" t="s">
        <v>38</v>
      </c>
      <c r="C74" s="89" t="s">
        <v>39</v>
      </c>
      <c r="D74" s="128">
        <v>1.45</v>
      </c>
      <c r="E74" s="94">
        <v>1.45</v>
      </c>
      <c r="F74" s="94">
        <v>1.41</v>
      </c>
      <c r="G74" s="94">
        <v>1.43</v>
      </c>
      <c r="H74" s="94">
        <v>1.42</v>
      </c>
      <c r="I74" s="94">
        <v>1.43</v>
      </c>
      <c r="J74" s="94">
        <v>1.45</v>
      </c>
      <c r="K74" s="95">
        <v>-1.38</v>
      </c>
      <c r="L74" s="96">
        <v>34</v>
      </c>
      <c r="M74" s="97">
        <v>5388348</v>
      </c>
      <c r="N74" s="97">
        <v>7713678.1399999997</v>
      </c>
    </row>
    <row r="75" spans="1:18" ht="12.95" customHeight="1">
      <c r="A75" s="60"/>
      <c r="B75" s="197" t="s">
        <v>94</v>
      </c>
      <c r="C75" s="198"/>
      <c r="D75" s="199"/>
      <c r="E75" s="200"/>
      <c r="F75" s="200"/>
      <c r="G75" s="200"/>
      <c r="H75" s="200"/>
      <c r="I75" s="200"/>
      <c r="J75" s="200"/>
      <c r="K75" s="201"/>
      <c r="L75" s="69">
        <f>SUM(L70:L74)</f>
        <v>45</v>
      </c>
      <c r="M75" s="69">
        <f>SUM(M70:M74)</f>
        <v>6662657</v>
      </c>
      <c r="N75" s="69">
        <f>SUM(N70:N74)</f>
        <v>9911783.2400000002</v>
      </c>
    </row>
    <row r="76" spans="1:18" ht="12.95" customHeight="1">
      <c r="A76" s="60"/>
      <c r="B76" s="194" t="s">
        <v>31</v>
      </c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6"/>
    </row>
    <row r="77" spans="1:18" ht="12.95" customHeight="1">
      <c r="A77" s="60"/>
      <c r="B77" s="90" t="s">
        <v>275</v>
      </c>
      <c r="C77" s="89" t="s">
        <v>276</v>
      </c>
      <c r="D77" s="67">
        <v>24</v>
      </c>
      <c r="E77" s="94">
        <v>24</v>
      </c>
      <c r="F77" s="94">
        <v>24</v>
      </c>
      <c r="G77" s="94">
        <v>24</v>
      </c>
      <c r="H77" s="94">
        <v>24</v>
      </c>
      <c r="I77" s="94">
        <v>24</v>
      </c>
      <c r="J77" s="94">
        <v>24</v>
      </c>
      <c r="K77" s="95">
        <v>0</v>
      </c>
      <c r="L77" s="96">
        <v>10</v>
      </c>
      <c r="M77" s="97">
        <v>151019</v>
      </c>
      <c r="N77" s="97">
        <v>3624456</v>
      </c>
    </row>
    <row r="78" spans="1:18" ht="12.95" customHeight="1">
      <c r="A78" s="60"/>
      <c r="B78" s="197" t="s">
        <v>95</v>
      </c>
      <c r="C78" s="198"/>
      <c r="D78" s="199"/>
      <c r="E78" s="200"/>
      <c r="F78" s="200"/>
      <c r="G78" s="200"/>
      <c r="H78" s="200"/>
      <c r="I78" s="200"/>
      <c r="J78" s="200"/>
      <c r="K78" s="201"/>
      <c r="L78" s="69">
        <f>SUM(L77)</f>
        <v>10</v>
      </c>
      <c r="M78" s="69">
        <f>SUM(M77)</f>
        <v>151019</v>
      </c>
      <c r="N78" s="69">
        <f>SUM(N77)</f>
        <v>3624456</v>
      </c>
    </row>
    <row r="79" spans="1:18" ht="12.95" customHeight="1">
      <c r="A79" s="60"/>
      <c r="B79" s="208" t="s">
        <v>88</v>
      </c>
      <c r="C79" s="209"/>
      <c r="D79" s="209"/>
      <c r="E79" s="209"/>
      <c r="F79" s="209"/>
      <c r="G79" s="209"/>
      <c r="H79" s="209"/>
      <c r="I79" s="209"/>
      <c r="J79" s="209"/>
      <c r="K79" s="209"/>
      <c r="L79" s="209"/>
      <c r="M79" s="209"/>
      <c r="N79" s="210"/>
    </row>
    <row r="80" spans="1:18" ht="12.95" customHeight="1">
      <c r="A80" s="60"/>
      <c r="B80" s="46" t="s">
        <v>251</v>
      </c>
      <c r="C80" s="61" t="s">
        <v>252</v>
      </c>
      <c r="D80" s="73">
        <v>5.18</v>
      </c>
      <c r="E80" s="73">
        <v>5.18</v>
      </c>
      <c r="F80" s="73">
        <v>5.15</v>
      </c>
      <c r="G80" s="73">
        <v>5.17</v>
      </c>
      <c r="H80" s="73">
        <v>5.18</v>
      </c>
      <c r="I80" s="67">
        <v>5.15</v>
      </c>
      <c r="J80" s="67">
        <v>5.18</v>
      </c>
      <c r="K80" s="62">
        <v>-0.57999999999999996</v>
      </c>
      <c r="L80" s="68">
        <v>10</v>
      </c>
      <c r="M80" s="65">
        <v>431159</v>
      </c>
      <c r="N80" s="65">
        <v>2227846.6</v>
      </c>
    </row>
    <row r="81" spans="1:18" ht="12.95" customHeight="1">
      <c r="A81" s="60"/>
      <c r="B81" s="197" t="s">
        <v>242</v>
      </c>
      <c r="C81" s="198"/>
      <c r="D81" s="211"/>
      <c r="E81" s="212"/>
      <c r="F81" s="212"/>
      <c r="G81" s="212"/>
      <c r="H81" s="212"/>
      <c r="I81" s="212"/>
      <c r="J81" s="212"/>
      <c r="K81" s="213"/>
      <c r="L81" s="68">
        <f>SUM(L80:L80)</f>
        <v>10</v>
      </c>
      <c r="M81" s="65">
        <f>SUM(M80:M80)</f>
        <v>431159</v>
      </c>
      <c r="N81" s="65">
        <f>SUM(N80:N80)</f>
        <v>2227846.6</v>
      </c>
    </row>
    <row r="82" spans="1:18" s="54" customFormat="1" ht="12.95" customHeight="1">
      <c r="B82" s="70" t="s">
        <v>72</v>
      </c>
      <c r="C82" s="202"/>
      <c r="D82" s="203"/>
      <c r="E82" s="203"/>
      <c r="F82" s="203"/>
      <c r="G82" s="203"/>
      <c r="H82" s="203"/>
      <c r="I82" s="203"/>
      <c r="J82" s="203"/>
      <c r="K82" s="204"/>
      <c r="L82" s="71">
        <f>L80+L78+L75+L68</f>
        <v>92</v>
      </c>
      <c r="M82" s="71">
        <f t="shared" ref="M82:N82" si="1">M80+M78+M75+M68</f>
        <v>86222375</v>
      </c>
      <c r="N82" s="71">
        <f t="shared" si="1"/>
        <v>27611354.539999999</v>
      </c>
      <c r="O82" s="60"/>
      <c r="P82" s="60"/>
      <c r="Q82" s="60"/>
      <c r="R82" s="60"/>
    </row>
    <row r="83" spans="1:18" s="54" customFormat="1" ht="12.95" customHeight="1">
      <c r="B83" s="70" t="s">
        <v>40</v>
      </c>
      <c r="C83" s="202"/>
      <c r="D83" s="203"/>
      <c r="E83" s="203"/>
      <c r="F83" s="203"/>
      <c r="G83" s="203"/>
      <c r="H83" s="203"/>
      <c r="I83" s="203"/>
      <c r="J83" s="203"/>
      <c r="K83" s="204"/>
      <c r="L83" s="71">
        <f>L82+L63+L47</f>
        <v>701</v>
      </c>
      <c r="M83" s="71">
        <f>M82+M63+M47</f>
        <v>532156570</v>
      </c>
      <c r="N83" s="71">
        <f>N82+N63+N47</f>
        <v>711992504.6500001</v>
      </c>
      <c r="O83" s="60"/>
      <c r="P83" s="60"/>
      <c r="Q83" s="60"/>
      <c r="R83" s="60"/>
    </row>
    <row r="84" spans="1:18" ht="12.95" customHeight="1">
      <c r="A84" s="60"/>
      <c r="N84" s="77"/>
    </row>
    <row r="85" spans="1:18" s="54" customFormat="1" ht="18.75" customHeight="1">
      <c r="B85" s="60"/>
      <c r="C85" s="74"/>
      <c r="D85" s="60"/>
      <c r="E85" s="60"/>
      <c r="F85" s="60"/>
      <c r="G85" s="60"/>
      <c r="H85" s="60"/>
      <c r="I85" s="60"/>
      <c r="J85" s="75"/>
      <c r="K85" s="76"/>
      <c r="L85" s="77"/>
      <c r="M85" s="77"/>
      <c r="N85" s="78"/>
      <c r="O85" s="60"/>
      <c r="P85" s="60"/>
      <c r="Q85" s="60"/>
      <c r="R85" s="60"/>
    </row>
    <row r="86" spans="1:18" s="54" customFormat="1" ht="18.75" customHeight="1">
      <c r="B86" s="60"/>
      <c r="C86" s="74"/>
      <c r="D86" s="60"/>
      <c r="E86" s="60"/>
      <c r="F86" s="60"/>
      <c r="G86" s="60"/>
      <c r="H86" s="60"/>
      <c r="I86" s="60"/>
      <c r="J86" s="75"/>
      <c r="K86" s="76"/>
      <c r="L86" s="77"/>
      <c r="M86" s="77"/>
      <c r="N86" s="78"/>
      <c r="O86" s="60"/>
      <c r="P86" s="60"/>
      <c r="Q86" s="60"/>
      <c r="R86" s="60"/>
    </row>
    <row r="87" spans="1:18" ht="12.95" customHeight="1">
      <c r="A87" s="60"/>
    </row>
  </sheetData>
  <mergeCells count="52">
    <mergeCell ref="B50:N50"/>
    <mergeCell ref="B57:N57"/>
    <mergeCell ref="B53:C53"/>
    <mergeCell ref="D53:K53"/>
    <mergeCell ref="C47:K47"/>
    <mergeCell ref="B48:N48"/>
    <mergeCell ref="B54:N54"/>
    <mergeCell ref="B56:C56"/>
    <mergeCell ref="D56:K56"/>
    <mergeCell ref="B42:N42"/>
    <mergeCell ref="B46:C46"/>
    <mergeCell ref="D46:K46"/>
    <mergeCell ref="D36:K36"/>
    <mergeCell ref="B36:C36"/>
    <mergeCell ref="B37:N37"/>
    <mergeCell ref="D41:K41"/>
    <mergeCell ref="B41:C41"/>
    <mergeCell ref="B1:N1"/>
    <mergeCell ref="B3:N3"/>
    <mergeCell ref="B14:C14"/>
    <mergeCell ref="D14:K14"/>
    <mergeCell ref="B15:N15"/>
    <mergeCell ref="B18:C18"/>
    <mergeCell ref="D18:K18"/>
    <mergeCell ref="B23:N23"/>
    <mergeCell ref="B28:C28"/>
    <mergeCell ref="D28:K28"/>
    <mergeCell ref="B22:C22"/>
    <mergeCell ref="D22:K22"/>
    <mergeCell ref="B19:N19"/>
    <mergeCell ref="B29:N29"/>
    <mergeCell ref="C63:K63"/>
    <mergeCell ref="B59:C59"/>
    <mergeCell ref="D59:K59"/>
    <mergeCell ref="C83:K83"/>
    <mergeCell ref="B64:N64"/>
    <mergeCell ref="C82:K82"/>
    <mergeCell ref="B69:N69"/>
    <mergeCell ref="B75:C75"/>
    <mergeCell ref="D75:K75"/>
    <mergeCell ref="B79:N79"/>
    <mergeCell ref="B81:C81"/>
    <mergeCell ref="D81:K81"/>
    <mergeCell ref="B76:N76"/>
    <mergeCell ref="B78:C78"/>
    <mergeCell ref="D78:K78"/>
    <mergeCell ref="B60:N60"/>
    <mergeCell ref="B62:C62"/>
    <mergeCell ref="D62:K62"/>
    <mergeCell ref="B68:C68"/>
    <mergeCell ref="D68:K68"/>
    <mergeCell ref="B66:N66"/>
  </mergeCells>
  <pageMargins left="0.23622047244094499" right="0" top="0" bottom="0.7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3"/>
  <sheetViews>
    <sheetView topLeftCell="A37" zoomScale="136" zoomScaleNormal="136" workbookViewId="0">
      <selection activeCell="D62" sqref="D62"/>
    </sheetView>
  </sheetViews>
  <sheetFormatPr defaultColWidth="9" defaultRowHeight="15.75"/>
  <cols>
    <col min="1" max="1" width="36.5703125" style="54" customWidth="1"/>
    <col min="2" max="2" width="14.140625" style="54" customWidth="1"/>
    <col min="3" max="3" width="23.42578125" style="54" customWidth="1"/>
    <col min="4" max="4" width="19.28515625" style="54" customWidth="1"/>
    <col min="5" max="16384" width="9" style="54"/>
  </cols>
  <sheetData>
    <row r="1" spans="1:4" ht="15" customHeight="1">
      <c r="A1" s="191" t="s">
        <v>305</v>
      </c>
      <c r="B1" s="191"/>
      <c r="C1" s="191"/>
      <c r="D1" s="191"/>
    </row>
    <row r="2" spans="1:4" ht="12.95" customHeight="1">
      <c r="A2" s="79" t="s">
        <v>41</v>
      </c>
      <c r="B2" s="79" t="s">
        <v>20</v>
      </c>
      <c r="C2" s="79" t="s">
        <v>96</v>
      </c>
      <c r="D2" s="79" t="s">
        <v>19</v>
      </c>
    </row>
    <row r="3" spans="1:4" ht="12.95" customHeight="1">
      <c r="A3" s="223" t="s">
        <v>29</v>
      </c>
      <c r="B3" s="224"/>
      <c r="C3" s="224"/>
      <c r="D3" s="225"/>
    </row>
    <row r="4" spans="1:4" ht="12.95" customHeight="1">
      <c r="A4" s="46" t="s">
        <v>160</v>
      </c>
      <c r="B4" s="61" t="s">
        <v>161</v>
      </c>
      <c r="C4" s="47">
        <v>1.2</v>
      </c>
      <c r="D4" s="107">
        <v>1.2</v>
      </c>
    </row>
    <row r="5" spans="1:4" ht="12.95" customHeight="1">
      <c r="A5" s="46" t="s">
        <v>297</v>
      </c>
      <c r="B5" s="61" t="s">
        <v>298</v>
      </c>
      <c r="C5" s="47">
        <v>0.74</v>
      </c>
      <c r="D5" s="47">
        <v>0.75</v>
      </c>
    </row>
    <row r="6" spans="1:4" ht="12.95" customHeight="1">
      <c r="A6" s="46" t="s">
        <v>217</v>
      </c>
      <c r="B6" s="61" t="s">
        <v>218</v>
      </c>
      <c r="C6" s="47">
        <v>0.28000000000000003</v>
      </c>
      <c r="D6" s="47">
        <v>0.28000000000000003</v>
      </c>
    </row>
    <row r="7" spans="1:4" ht="12.95" customHeight="1">
      <c r="A7" s="46" t="s">
        <v>215</v>
      </c>
      <c r="B7" s="61" t="s">
        <v>216</v>
      </c>
      <c r="C7" s="47">
        <v>0.78</v>
      </c>
      <c r="D7" s="47">
        <v>0.78</v>
      </c>
    </row>
    <row r="8" spans="1:4" ht="12.95" customHeight="1">
      <c r="A8" s="46" t="s">
        <v>193</v>
      </c>
      <c r="B8" s="61" t="s">
        <v>194</v>
      </c>
      <c r="C8" s="47">
        <v>0.22</v>
      </c>
      <c r="D8" s="47">
        <v>0.22</v>
      </c>
    </row>
    <row r="9" spans="1:4" ht="12.95" customHeight="1">
      <c r="A9" s="46" t="s">
        <v>203</v>
      </c>
      <c r="B9" s="61" t="s">
        <v>204</v>
      </c>
      <c r="C9" s="47">
        <v>2.2000000000000002</v>
      </c>
      <c r="D9" s="47">
        <v>2.2000000000000002</v>
      </c>
    </row>
    <row r="10" spans="1:4" ht="12.95" customHeight="1">
      <c r="A10" s="223" t="s">
        <v>97</v>
      </c>
      <c r="B10" s="224"/>
      <c r="C10" s="224"/>
      <c r="D10" s="225"/>
    </row>
    <row r="11" spans="1:4" ht="12.95" customHeight="1">
      <c r="A11" s="46" t="s">
        <v>152</v>
      </c>
      <c r="B11" s="61" t="s">
        <v>151</v>
      </c>
      <c r="C11" s="67">
        <v>0.81</v>
      </c>
      <c r="D11" s="67">
        <v>0.81</v>
      </c>
    </row>
    <row r="12" spans="1:4" ht="12.95" customHeight="1">
      <c r="A12" s="220" t="s">
        <v>86</v>
      </c>
      <c r="B12" s="221"/>
      <c r="C12" s="221"/>
      <c r="D12" s="222"/>
    </row>
    <row r="13" spans="1:4" ht="12.95" customHeight="1">
      <c r="A13" s="46" t="s">
        <v>231</v>
      </c>
      <c r="B13" s="61" t="s">
        <v>232</v>
      </c>
      <c r="C13" s="67">
        <v>0.75</v>
      </c>
      <c r="D13" s="107">
        <v>0.75</v>
      </c>
    </row>
    <row r="14" spans="1:4" ht="12.95" customHeight="1">
      <c r="A14" s="46" t="s">
        <v>209</v>
      </c>
      <c r="B14" s="61" t="s">
        <v>210</v>
      </c>
      <c r="C14" s="67">
        <v>0.6</v>
      </c>
      <c r="D14" s="67">
        <v>0.6</v>
      </c>
    </row>
    <row r="15" spans="1:4" ht="12.95" customHeight="1">
      <c r="A15" s="220" t="s">
        <v>87</v>
      </c>
      <c r="B15" s="221"/>
      <c r="C15" s="221"/>
      <c r="D15" s="222"/>
    </row>
    <row r="16" spans="1:4" ht="12.95" customHeight="1">
      <c r="A16" s="46" t="s">
        <v>219</v>
      </c>
      <c r="B16" s="61" t="s">
        <v>220</v>
      </c>
      <c r="C16" s="67">
        <v>2.5</v>
      </c>
      <c r="D16" s="67">
        <v>2.5</v>
      </c>
    </row>
    <row r="17" spans="1:4" ht="12.95" customHeight="1">
      <c r="A17" s="46" t="s">
        <v>100</v>
      </c>
      <c r="B17" s="61" t="s">
        <v>101</v>
      </c>
      <c r="C17" s="67">
        <v>5.5</v>
      </c>
      <c r="D17" s="67">
        <v>5.5</v>
      </c>
    </row>
    <row r="18" spans="1:4" ht="12.95" customHeight="1">
      <c r="A18" s="46" t="s">
        <v>177</v>
      </c>
      <c r="B18" s="61" t="s">
        <v>178</v>
      </c>
      <c r="C18" s="67">
        <v>17.600000000000001</v>
      </c>
      <c r="D18" s="67">
        <v>17.600000000000001</v>
      </c>
    </row>
    <row r="19" spans="1:4" ht="12.95" customHeight="1">
      <c r="A19" s="46" t="s">
        <v>139</v>
      </c>
      <c r="B19" s="61" t="s">
        <v>140</v>
      </c>
      <c r="C19" s="67">
        <v>1.89</v>
      </c>
      <c r="D19" s="67">
        <v>1.85</v>
      </c>
    </row>
    <row r="20" spans="1:4" ht="12.95" customHeight="1">
      <c r="A20" s="220" t="s">
        <v>31</v>
      </c>
      <c r="B20" s="221"/>
      <c r="C20" s="221"/>
      <c r="D20" s="222"/>
    </row>
    <row r="21" spans="1:4" ht="12.95" customHeight="1">
      <c r="A21" s="46" t="s">
        <v>104</v>
      </c>
      <c r="B21" s="61" t="s">
        <v>105</v>
      </c>
      <c r="C21" s="67">
        <v>23.6</v>
      </c>
      <c r="D21" s="94">
        <v>23.6</v>
      </c>
    </row>
    <row r="22" spans="1:4" ht="12.95" customHeight="1">
      <c r="A22" s="46" t="s">
        <v>171</v>
      </c>
      <c r="B22" s="61" t="s">
        <v>172</v>
      </c>
      <c r="C22" s="67">
        <v>11.8</v>
      </c>
      <c r="D22" s="67">
        <v>11.8</v>
      </c>
    </row>
    <row r="23" spans="1:4" ht="12.95" customHeight="1">
      <c r="A23" s="46" t="s">
        <v>293</v>
      </c>
      <c r="B23" s="61" t="s">
        <v>294</v>
      </c>
      <c r="C23" s="67">
        <v>100</v>
      </c>
      <c r="D23" s="94">
        <v>100</v>
      </c>
    </row>
    <row r="24" spans="1:4" ht="12.95" customHeight="1">
      <c r="A24" s="46" t="s">
        <v>281</v>
      </c>
      <c r="B24" s="61" t="s">
        <v>282</v>
      </c>
      <c r="C24" s="67">
        <v>13.01</v>
      </c>
      <c r="D24" s="67">
        <v>13.01</v>
      </c>
    </row>
    <row r="25" spans="1:4" ht="12.95" customHeight="1">
      <c r="A25" s="223" t="s">
        <v>88</v>
      </c>
      <c r="B25" s="224"/>
      <c r="C25" s="224"/>
      <c r="D25" s="225"/>
    </row>
    <row r="26" spans="1:4" ht="12.95" customHeight="1">
      <c r="A26" s="46" t="s">
        <v>233</v>
      </c>
      <c r="B26" s="61" t="s">
        <v>234</v>
      </c>
      <c r="C26" s="67">
        <v>4.7</v>
      </c>
      <c r="D26" s="67">
        <v>4.7</v>
      </c>
    </row>
    <row r="27" spans="1:4" ht="12.95" customHeight="1">
      <c r="A27" s="46" t="s">
        <v>253</v>
      </c>
      <c r="B27" s="61" t="s">
        <v>254</v>
      </c>
      <c r="C27" s="67">
        <v>6.45</v>
      </c>
      <c r="D27" s="67">
        <v>6.45</v>
      </c>
    </row>
    <row r="28" spans="1:4" ht="12.95" customHeight="1">
      <c r="A28" s="98" t="s">
        <v>271</v>
      </c>
      <c r="B28" s="99" t="s">
        <v>272</v>
      </c>
      <c r="C28" s="94">
        <v>11.4</v>
      </c>
      <c r="D28" s="94">
        <v>11.4</v>
      </c>
    </row>
    <row r="29" spans="1:4" ht="12.95" customHeight="1">
      <c r="A29" s="79" t="s">
        <v>41</v>
      </c>
      <c r="B29" s="79" t="s">
        <v>20</v>
      </c>
      <c r="C29" s="79" t="s">
        <v>96</v>
      </c>
      <c r="D29" s="79" t="s">
        <v>19</v>
      </c>
    </row>
    <row r="30" spans="1:4" ht="12.95" customHeight="1">
      <c r="A30" s="220" t="s">
        <v>29</v>
      </c>
      <c r="B30" s="221"/>
      <c r="C30" s="221"/>
      <c r="D30" s="222"/>
    </row>
    <row r="31" spans="1:4" ht="12.95" customHeight="1">
      <c r="A31" s="46" t="s">
        <v>289</v>
      </c>
      <c r="B31" s="61" t="s">
        <v>290</v>
      </c>
      <c r="C31" s="67">
        <v>0.85</v>
      </c>
      <c r="D31" s="107">
        <v>0.85</v>
      </c>
    </row>
    <row r="32" spans="1:4" ht="12.95" customHeight="1">
      <c r="A32" s="46" t="s">
        <v>106</v>
      </c>
      <c r="B32" s="61" t="s">
        <v>107</v>
      </c>
      <c r="C32" s="67">
        <v>7.0000000000000007E-2</v>
      </c>
      <c r="D32" s="107">
        <v>7.0000000000000007E-2</v>
      </c>
    </row>
    <row r="33" spans="1:4" ht="12.95" customHeight="1">
      <c r="A33" s="46" t="s">
        <v>274</v>
      </c>
      <c r="B33" s="61" t="s">
        <v>273</v>
      </c>
      <c r="C33" s="67">
        <v>0.2</v>
      </c>
      <c r="D33" s="107">
        <v>0.2</v>
      </c>
    </row>
    <row r="34" spans="1:4" ht="12.95" customHeight="1">
      <c r="A34" s="110" t="s">
        <v>295</v>
      </c>
      <c r="B34" s="111" t="s">
        <v>296</v>
      </c>
      <c r="C34" s="107">
        <v>1</v>
      </c>
      <c r="D34" s="107">
        <v>1</v>
      </c>
    </row>
    <row r="35" spans="1:4" ht="12.95" customHeight="1">
      <c r="A35" s="46" t="s">
        <v>179</v>
      </c>
      <c r="B35" s="61" t="s">
        <v>180</v>
      </c>
      <c r="C35" s="94">
        <v>0.11</v>
      </c>
      <c r="D35" s="94">
        <v>0.11</v>
      </c>
    </row>
    <row r="36" spans="1:4" ht="12.95" customHeight="1">
      <c r="A36" s="46" t="s">
        <v>197</v>
      </c>
      <c r="B36" s="72" t="s">
        <v>196</v>
      </c>
      <c r="C36" s="67">
        <v>0.19</v>
      </c>
      <c r="D36" s="67">
        <v>0.19</v>
      </c>
    </row>
    <row r="37" spans="1:4" ht="12.95" customHeight="1">
      <c r="A37" s="46" t="s">
        <v>110</v>
      </c>
      <c r="B37" s="61" t="s">
        <v>111</v>
      </c>
      <c r="C37" s="94">
        <v>0.09</v>
      </c>
      <c r="D37" s="67">
        <v>0.09</v>
      </c>
    </row>
    <row r="38" spans="1:4" ht="12.95" customHeight="1">
      <c r="A38" s="46" t="s">
        <v>247</v>
      </c>
      <c r="B38" s="61" t="s">
        <v>248</v>
      </c>
      <c r="C38" s="67">
        <v>0.75</v>
      </c>
      <c r="D38" s="67">
        <v>0.75</v>
      </c>
    </row>
    <row r="39" spans="1:4" ht="12.95" customHeight="1">
      <c r="A39" s="46" t="s">
        <v>225</v>
      </c>
      <c r="B39" s="61" t="s">
        <v>226</v>
      </c>
      <c r="C39" s="94">
        <v>1</v>
      </c>
      <c r="D39" s="67">
        <v>1</v>
      </c>
    </row>
    <row r="40" spans="1:4" ht="12.95" customHeight="1">
      <c r="A40" s="46" t="s">
        <v>185</v>
      </c>
      <c r="B40" s="61" t="s">
        <v>186</v>
      </c>
      <c r="C40" s="47">
        <v>1</v>
      </c>
      <c r="D40" s="67">
        <v>1</v>
      </c>
    </row>
    <row r="41" spans="1:4" ht="12.95" customHeight="1">
      <c r="A41" s="46" t="s">
        <v>154</v>
      </c>
      <c r="B41" s="72" t="s">
        <v>153</v>
      </c>
      <c r="C41" s="80">
        <v>1</v>
      </c>
      <c r="D41" s="47">
        <v>1</v>
      </c>
    </row>
    <row r="42" spans="1:4" ht="12.95" customHeight="1">
      <c r="A42" s="46" t="s">
        <v>134</v>
      </c>
      <c r="B42" s="61" t="s">
        <v>133</v>
      </c>
      <c r="C42" s="80">
        <v>1</v>
      </c>
      <c r="D42" s="47">
        <v>1</v>
      </c>
    </row>
    <row r="43" spans="1:4" ht="12.95" customHeight="1">
      <c r="A43" s="46" t="s">
        <v>108</v>
      </c>
      <c r="B43" s="61" t="s">
        <v>109</v>
      </c>
      <c r="C43" s="80">
        <v>0.94</v>
      </c>
      <c r="D43" s="80">
        <v>0.94</v>
      </c>
    </row>
    <row r="44" spans="1:4" ht="12.95" customHeight="1">
      <c r="A44" s="108" t="s">
        <v>285</v>
      </c>
      <c r="B44" s="109" t="s">
        <v>286</v>
      </c>
      <c r="C44" s="67">
        <v>1</v>
      </c>
      <c r="D44" s="67">
        <v>1</v>
      </c>
    </row>
    <row r="45" spans="1:4" ht="12.95" customHeight="1">
      <c r="A45" s="220" t="s">
        <v>200</v>
      </c>
      <c r="B45" s="221"/>
      <c r="C45" s="221"/>
      <c r="D45" s="222"/>
    </row>
    <row r="46" spans="1:4" ht="12.95" customHeight="1">
      <c r="A46" s="46" t="s">
        <v>199</v>
      </c>
      <c r="B46" s="61" t="s">
        <v>198</v>
      </c>
      <c r="C46" s="94">
        <v>1.2</v>
      </c>
      <c r="D46" s="67">
        <v>1.2</v>
      </c>
    </row>
    <row r="47" spans="1:4" ht="12.95" customHeight="1">
      <c r="A47" s="223" t="s">
        <v>97</v>
      </c>
      <c r="B47" s="224" t="s">
        <v>97</v>
      </c>
      <c r="C47" s="224"/>
      <c r="D47" s="225"/>
    </row>
    <row r="48" spans="1:4" ht="12.95" customHeight="1">
      <c r="A48" s="46" t="s">
        <v>205</v>
      </c>
      <c r="B48" s="61" t="s">
        <v>206</v>
      </c>
      <c r="C48" s="47">
        <v>0.76</v>
      </c>
      <c r="D48" s="47">
        <v>0.76</v>
      </c>
    </row>
    <row r="49" spans="1:4" ht="12.95" customHeight="1">
      <c r="A49" s="220" t="s">
        <v>87</v>
      </c>
      <c r="B49" s="221"/>
      <c r="C49" s="221"/>
      <c r="D49" s="222"/>
    </row>
    <row r="50" spans="1:4" ht="12.95" customHeight="1">
      <c r="A50" s="46" t="s">
        <v>91</v>
      </c>
      <c r="B50" s="61" t="s">
        <v>37</v>
      </c>
      <c r="C50" s="67">
        <v>1.28</v>
      </c>
      <c r="D50" s="67">
        <v>1.25</v>
      </c>
    </row>
    <row r="51" spans="1:4" ht="12.95" customHeight="1">
      <c r="A51" s="46" t="s">
        <v>112</v>
      </c>
      <c r="B51" s="61" t="s">
        <v>113</v>
      </c>
      <c r="C51" s="67">
        <v>3.3</v>
      </c>
      <c r="D51" s="67">
        <v>3.3</v>
      </c>
    </row>
    <row r="52" spans="1:4" ht="12.95" customHeight="1">
      <c r="A52" s="82" t="s">
        <v>173</v>
      </c>
      <c r="B52" s="83" t="s">
        <v>174</v>
      </c>
      <c r="C52" s="67">
        <v>100</v>
      </c>
      <c r="D52" s="67">
        <v>100</v>
      </c>
    </row>
    <row r="53" spans="1:4" ht="12.95" customHeight="1">
      <c r="A53" s="220" t="s">
        <v>86</v>
      </c>
      <c r="B53" s="221"/>
      <c r="C53" s="221"/>
      <c r="D53" s="222"/>
    </row>
    <row r="54" spans="1:4" ht="12.95" customHeight="1">
      <c r="A54" s="46" t="s">
        <v>156</v>
      </c>
      <c r="B54" s="72" t="s">
        <v>157</v>
      </c>
      <c r="C54" s="67">
        <v>1</v>
      </c>
      <c r="D54" s="81">
        <v>1</v>
      </c>
    </row>
    <row r="55" spans="1:4" ht="12.95" customHeight="1">
      <c r="A55" s="223" t="s">
        <v>88</v>
      </c>
      <c r="B55" s="224"/>
      <c r="C55" s="224"/>
      <c r="D55" s="225"/>
    </row>
    <row r="56" spans="1:4" ht="12.95" customHeight="1">
      <c r="A56" s="46" t="s">
        <v>114</v>
      </c>
      <c r="B56" s="72" t="s">
        <v>115</v>
      </c>
      <c r="C56" s="67" t="s">
        <v>116</v>
      </c>
      <c r="D56" s="67" t="s">
        <v>116</v>
      </c>
    </row>
    <row r="57" spans="1:4" ht="12.95" customHeight="1">
      <c r="A57" s="79" t="s">
        <v>41</v>
      </c>
      <c r="B57" s="79" t="s">
        <v>20</v>
      </c>
      <c r="C57" s="79" t="s">
        <v>96</v>
      </c>
      <c r="D57" s="79" t="s">
        <v>19</v>
      </c>
    </row>
    <row r="58" spans="1:4" ht="12.95" customHeight="1">
      <c r="A58" s="220" t="s">
        <v>29</v>
      </c>
      <c r="B58" s="221"/>
      <c r="C58" s="221"/>
      <c r="D58" s="222"/>
    </row>
    <row r="59" spans="1:4" ht="12.95" customHeight="1">
      <c r="A59" s="46" t="s">
        <v>249</v>
      </c>
      <c r="B59" s="61" t="s">
        <v>250</v>
      </c>
      <c r="C59" s="67">
        <v>0.05</v>
      </c>
      <c r="D59" s="67">
        <v>0.05</v>
      </c>
    </row>
    <row r="60" spans="1:4" ht="12.95" customHeight="1">
      <c r="A60" s="90" t="s">
        <v>256</v>
      </c>
      <c r="B60" s="89" t="s">
        <v>255</v>
      </c>
      <c r="C60" s="73">
        <v>1</v>
      </c>
      <c r="D60" s="73">
        <v>1</v>
      </c>
    </row>
    <row r="61" spans="1:4" ht="12.95" customHeight="1">
      <c r="A61" s="220" t="s">
        <v>86</v>
      </c>
      <c r="B61" s="221"/>
      <c r="C61" s="221"/>
      <c r="D61" s="222"/>
    </row>
    <row r="62" spans="1:4" ht="12.95" customHeight="1">
      <c r="A62" s="46" t="s">
        <v>261</v>
      </c>
      <c r="B62" s="61" t="s">
        <v>262</v>
      </c>
      <c r="C62" s="67">
        <v>0.98</v>
      </c>
      <c r="D62" s="67">
        <v>0.97</v>
      </c>
    </row>
    <row r="63" spans="1:4" ht="12.95" customHeight="1">
      <c r="A63" s="46" t="s">
        <v>89</v>
      </c>
      <c r="B63" s="61" t="s">
        <v>42</v>
      </c>
      <c r="C63" s="67">
        <v>1.82</v>
      </c>
      <c r="D63" s="67">
        <v>1.81</v>
      </c>
    </row>
  </sheetData>
  <mergeCells count="15">
    <mergeCell ref="A61:D61"/>
    <mergeCell ref="A58:D58"/>
    <mergeCell ref="A55:D55"/>
    <mergeCell ref="A49:D49"/>
    <mergeCell ref="A1:D1"/>
    <mergeCell ref="A3:D3"/>
    <mergeCell ref="A25:D25"/>
    <mergeCell ref="A30:D30"/>
    <mergeCell ref="A53:D53"/>
    <mergeCell ref="A47:D47"/>
    <mergeCell ref="A20:D20"/>
    <mergeCell ref="A12:D12"/>
    <mergeCell ref="A45:D45"/>
    <mergeCell ref="A15:D15"/>
    <mergeCell ref="A10:D1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2"/>
  <sheetViews>
    <sheetView zoomScale="120" zoomScaleNormal="120" workbookViewId="0">
      <selection activeCell="B3" sqref="B3:I3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44" t="s">
        <v>0</v>
      </c>
      <c r="C1" s="245"/>
      <c r="D1" s="246"/>
      <c r="E1" s="6"/>
      <c r="F1" s="10"/>
      <c r="G1" s="10"/>
      <c r="H1" s="10"/>
      <c r="I1" s="10"/>
    </row>
    <row r="2" spans="1:9" ht="10.5" customHeight="1">
      <c r="B2" s="247"/>
      <c r="C2" s="248"/>
      <c r="D2" s="249"/>
      <c r="E2" s="6"/>
      <c r="F2" s="10"/>
      <c r="G2" s="10"/>
      <c r="H2" s="10"/>
      <c r="I2" s="10"/>
    </row>
    <row r="3" spans="1:9" ht="18" customHeight="1">
      <c r="B3" s="255" t="s">
        <v>312</v>
      </c>
      <c r="C3" s="256"/>
      <c r="D3" s="256"/>
      <c r="E3" s="256"/>
      <c r="F3" s="256"/>
      <c r="G3" s="256"/>
      <c r="H3" s="256"/>
      <c r="I3" s="257"/>
    </row>
    <row r="4" spans="1:9" ht="22.5" customHeight="1">
      <c r="A4" s="1"/>
      <c r="B4" s="258" t="s">
        <v>304</v>
      </c>
      <c r="C4" s="259"/>
      <c r="D4" s="259"/>
      <c r="E4" s="259"/>
      <c r="F4" s="259"/>
      <c r="G4" s="259"/>
      <c r="H4" s="259"/>
      <c r="I4" s="260"/>
    </row>
    <row r="5" spans="1:9" ht="30.75" customHeight="1">
      <c r="A5" s="1"/>
      <c r="B5" s="116" t="s">
        <v>15</v>
      </c>
      <c r="C5" s="117" t="s">
        <v>20</v>
      </c>
      <c r="D5" s="117" t="s">
        <v>22</v>
      </c>
      <c r="E5" s="117" t="s">
        <v>23</v>
      </c>
      <c r="F5" s="117" t="s">
        <v>24</v>
      </c>
      <c r="G5" s="118" t="s">
        <v>28</v>
      </c>
      <c r="H5" s="118" t="s">
        <v>18</v>
      </c>
      <c r="I5" s="119" t="s">
        <v>7</v>
      </c>
    </row>
    <row r="6" spans="1:9" ht="21" customHeight="1">
      <c r="A6" s="1"/>
      <c r="B6" s="261" t="s">
        <v>74</v>
      </c>
      <c r="C6" s="262"/>
      <c r="D6" s="262"/>
      <c r="E6" s="262"/>
      <c r="F6" s="262"/>
      <c r="G6" s="262"/>
      <c r="H6" s="262"/>
      <c r="I6" s="263"/>
    </row>
    <row r="7" spans="1:9" ht="21" customHeight="1">
      <c r="A7" s="1"/>
      <c r="B7" s="120" t="s">
        <v>44</v>
      </c>
      <c r="C7" s="121" t="s">
        <v>45</v>
      </c>
      <c r="D7" s="122">
        <v>0.08</v>
      </c>
      <c r="E7" s="122">
        <v>0.08</v>
      </c>
      <c r="F7" s="122">
        <v>0.08</v>
      </c>
      <c r="G7" s="123">
        <v>2</v>
      </c>
      <c r="H7" s="123">
        <v>1001000</v>
      </c>
      <c r="I7" s="123">
        <v>80080</v>
      </c>
    </row>
    <row r="8" spans="1:9" ht="21" customHeight="1">
      <c r="A8" s="1"/>
      <c r="B8" s="124" t="s">
        <v>301</v>
      </c>
      <c r="C8" s="264"/>
      <c r="D8" s="230"/>
      <c r="E8" s="230"/>
      <c r="F8" s="231"/>
      <c r="G8" s="125">
        <f>SUM(G7:G7)</f>
        <v>2</v>
      </c>
      <c r="H8" s="125">
        <f>SUM(H7:H7)</f>
        <v>1001000</v>
      </c>
      <c r="I8" s="125">
        <f>SUM(I7:I7)</f>
        <v>80080</v>
      </c>
    </row>
    <row r="9" spans="1:9" ht="21" customHeight="1">
      <c r="A9" s="1"/>
      <c r="B9" s="261" t="s">
        <v>87</v>
      </c>
      <c r="C9" s="262"/>
      <c r="D9" s="262"/>
      <c r="E9" s="262"/>
      <c r="F9" s="262"/>
      <c r="G9" s="262"/>
      <c r="H9" s="262"/>
      <c r="I9" s="263"/>
    </row>
    <row r="10" spans="1:9" ht="21" customHeight="1">
      <c r="A10" s="1"/>
      <c r="B10" s="120" t="s">
        <v>269</v>
      </c>
      <c r="C10" s="121" t="s">
        <v>270</v>
      </c>
      <c r="D10" s="122">
        <v>3.35</v>
      </c>
      <c r="E10" s="122">
        <v>3.35</v>
      </c>
      <c r="F10" s="122">
        <v>3.35</v>
      </c>
      <c r="G10" s="123">
        <v>1</v>
      </c>
      <c r="H10" s="123">
        <v>593</v>
      </c>
      <c r="I10" s="123">
        <v>1986.55</v>
      </c>
    </row>
    <row r="11" spans="1:9" ht="21" customHeight="1">
      <c r="A11" s="1"/>
      <c r="B11" s="124" t="s">
        <v>311</v>
      </c>
      <c r="C11" s="264"/>
      <c r="D11" s="230"/>
      <c r="E11" s="230"/>
      <c r="F11" s="231"/>
      <c r="G11" s="125">
        <f>SUM(G10:G10)</f>
        <v>1</v>
      </c>
      <c r="H11" s="125">
        <f>SUM(H10:H10)</f>
        <v>593</v>
      </c>
      <c r="I11" s="125">
        <f>SUM(I10:I10)</f>
        <v>1986.55</v>
      </c>
    </row>
    <row r="12" spans="1:9" ht="21" customHeight="1">
      <c r="A12" s="1"/>
      <c r="B12" s="126" t="s">
        <v>302</v>
      </c>
      <c r="C12" s="265"/>
      <c r="D12" s="266"/>
      <c r="E12" s="266"/>
      <c r="F12" s="267"/>
      <c r="G12" s="127">
        <f>G8+G11</f>
        <v>3</v>
      </c>
      <c r="H12" s="127">
        <f t="shared" ref="H12:I12" si="0">H8+H11</f>
        <v>1001593</v>
      </c>
      <c r="I12" s="127">
        <f t="shared" si="0"/>
        <v>82066.55</v>
      </c>
    </row>
    <row r="13" spans="1:9" ht="15" customHeight="1">
      <c r="A13" s="1"/>
      <c r="B13" s="104"/>
      <c r="C13" s="104"/>
      <c r="D13" s="104"/>
      <c r="E13" s="104"/>
      <c r="F13" s="104"/>
      <c r="G13" s="104"/>
      <c r="H13" s="104"/>
      <c r="I13" s="104"/>
    </row>
    <row r="14" spans="1:9" ht="17.25" customHeight="1">
      <c r="B14" s="253" t="s">
        <v>144</v>
      </c>
      <c r="C14" s="254"/>
      <c r="D14" s="254"/>
      <c r="E14" s="254"/>
      <c r="F14" s="254"/>
      <c r="G14" s="254"/>
      <c r="H14" s="254"/>
      <c r="I14" s="254"/>
    </row>
    <row r="15" spans="1:9" ht="15" customHeight="1">
      <c r="B15" s="250" t="s">
        <v>15</v>
      </c>
      <c r="C15" s="251"/>
      <c r="D15" s="252"/>
      <c r="E15" s="250" t="s">
        <v>20</v>
      </c>
      <c r="F15" s="252"/>
      <c r="G15" s="250" t="s">
        <v>46</v>
      </c>
      <c r="H15" s="251"/>
      <c r="I15" s="252"/>
    </row>
    <row r="16" spans="1:9" ht="15" customHeight="1">
      <c r="B16" s="226" t="s">
        <v>29</v>
      </c>
      <c r="C16" s="227"/>
      <c r="D16" s="227"/>
      <c r="E16" s="227"/>
      <c r="F16" s="227"/>
      <c r="G16" s="227"/>
      <c r="H16" s="227"/>
      <c r="I16" s="228"/>
    </row>
    <row r="17" spans="2:9" ht="15" customHeight="1">
      <c r="B17" s="276" t="s">
        <v>246</v>
      </c>
      <c r="C17" s="274"/>
      <c r="D17" s="277"/>
      <c r="E17" s="278" t="s">
        <v>245</v>
      </c>
      <c r="F17" s="279"/>
      <c r="G17" s="278">
        <v>3</v>
      </c>
      <c r="H17" s="230"/>
      <c r="I17" s="279"/>
    </row>
    <row r="18" spans="2:9" ht="15" customHeight="1">
      <c r="B18" s="276" t="s">
        <v>191</v>
      </c>
      <c r="C18" s="274"/>
      <c r="D18" s="277"/>
      <c r="E18" s="278" t="s">
        <v>192</v>
      </c>
      <c r="F18" s="279"/>
      <c r="G18" s="278" t="s">
        <v>73</v>
      </c>
      <c r="H18" s="230"/>
      <c r="I18" s="279"/>
    </row>
    <row r="19" spans="2:9" ht="15" customHeight="1">
      <c r="B19" s="280" t="s">
        <v>74</v>
      </c>
      <c r="C19" s="281"/>
      <c r="D19" s="281"/>
      <c r="E19" s="281"/>
      <c r="F19" s="281"/>
      <c r="G19" s="281"/>
      <c r="H19" s="281"/>
      <c r="I19" s="282"/>
    </row>
    <row r="20" spans="2:9" ht="15" customHeight="1">
      <c r="B20" s="232" t="s">
        <v>127</v>
      </c>
      <c r="C20" s="233"/>
      <c r="D20" s="234"/>
      <c r="E20" s="235" t="s">
        <v>128</v>
      </c>
      <c r="F20" s="236"/>
      <c r="G20" s="235">
        <v>9.5</v>
      </c>
      <c r="H20" s="237"/>
      <c r="I20" s="236"/>
    </row>
    <row r="21" spans="2:9" ht="15" customHeight="1">
      <c r="B21" s="232" t="s">
        <v>125</v>
      </c>
      <c r="C21" s="233"/>
      <c r="D21" s="234"/>
      <c r="E21" s="235" t="s">
        <v>126</v>
      </c>
      <c r="F21" s="236"/>
      <c r="G21" s="235">
        <v>10</v>
      </c>
      <c r="H21" s="237"/>
      <c r="I21" s="236"/>
    </row>
    <row r="22" spans="2:9" ht="15" customHeight="1">
      <c r="B22" s="241" t="s">
        <v>137</v>
      </c>
      <c r="C22" s="242"/>
      <c r="D22" s="243"/>
      <c r="E22" s="238" t="s">
        <v>138</v>
      </c>
      <c r="F22" s="239"/>
      <c r="G22" s="238">
        <v>1</v>
      </c>
      <c r="H22" s="240"/>
      <c r="I22" s="239"/>
    </row>
    <row r="23" spans="2:9" ht="15" customHeight="1">
      <c r="B23" s="241" t="s">
        <v>158</v>
      </c>
      <c r="C23" s="242"/>
      <c r="D23" s="243"/>
      <c r="E23" s="238" t="s">
        <v>159</v>
      </c>
      <c r="F23" s="239"/>
      <c r="G23" s="238" t="s">
        <v>73</v>
      </c>
      <c r="H23" s="240"/>
      <c r="I23" s="239"/>
    </row>
    <row r="24" spans="2:9" ht="15" customHeight="1">
      <c r="B24" s="241" t="s">
        <v>122</v>
      </c>
      <c r="C24" s="242"/>
      <c r="D24" s="243"/>
      <c r="E24" s="238" t="s">
        <v>121</v>
      </c>
      <c r="F24" s="239"/>
      <c r="G24" s="238" t="s">
        <v>73</v>
      </c>
      <c r="H24" s="240"/>
      <c r="I24" s="239"/>
    </row>
    <row r="25" spans="2:9" ht="15" customHeight="1">
      <c r="B25" s="268" t="s">
        <v>97</v>
      </c>
      <c r="C25" s="269"/>
      <c r="D25" s="269"/>
      <c r="E25" s="269"/>
      <c r="F25" s="269"/>
      <c r="G25" s="269"/>
      <c r="H25" s="269"/>
      <c r="I25" s="270"/>
    </row>
    <row r="26" spans="2:9" ht="15" customHeight="1">
      <c r="B26" s="273" t="s">
        <v>299</v>
      </c>
      <c r="C26" s="274"/>
      <c r="D26" s="275"/>
      <c r="E26" s="229" t="s">
        <v>300</v>
      </c>
      <c r="F26" s="231"/>
      <c r="G26" s="229">
        <v>1</v>
      </c>
      <c r="H26" s="230"/>
      <c r="I26" s="231"/>
    </row>
    <row r="27" spans="2:9" ht="15" customHeight="1">
      <c r="B27" s="241" t="s">
        <v>287</v>
      </c>
      <c r="C27" s="242"/>
      <c r="D27" s="243"/>
      <c r="E27" s="272" t="s">
        <v>288</v>
      </c>
      <c r="F27" s="272"/>
      <c r="G27" s="238" t="s">
        <v>73</v>
      </c>
      <c r="H27" s="240"/>
      <c r="I27" s="239"/>
    </row>
    <row r="28" spans="2:9" ht="15" customHeight="1">
      <c r="B28" s="241" t="s">
        <v>280</v>
      </c>
      <c r="C28" s="242"/>
      <c r="D28" s="243"/>
      <c r="E28" s="271" t="s">
        <v>279</v>
      </c>
      <c r="F28" s="271"/>
      <c r="G28" s="238" t="s">
        <v>73</v>
      </c>
      <c r="H28" s="240"/>
      <c r="I28" s="239"/>
    </row>
    <row r="29" spans="2:9" ht="15" customHeight="1">
      <c r="B29" s="241" t="s">
        <v>263</v>
      </c>
      <c r="C29" s="242"/>
      <c r="D29" s="243"/>
      <c r="E29" s="238" t="s">
        <v>264</v>
      </c>
      <c r="F29" s="239"/>
      <c r="G29" s="238" t="s">
        <v>73</v>
      </c>
      <c r="H29" s="240"/>
      <c r="I29" s="239"/>
    </row>
    <row r="30" spans="2:9" ht="15" customHeight="1">
      <c r="B30" s="241" t="s">
        <v>132</v>
      </c>
      <c r="C30" s="242"/>
      <c r="D30" s="243"/>
      <c r="E30" s="238" t="s">
        <v>131</v>
      </c>
      <c r="F30" s="239"/>
      <c r="G30" s="238" t="s">
        <v>73</v>
      </c>
      <c r="H30" s="240"/>
      <c r="I30" s="239"/>
    </row>
    <row r="31" spans="2:9" ht="25.5" customHeight="1"/>
    <row r="32" spans="2:9" ht="22.5"/>
  </sheetData>
  <mergeCells count="51">
    <mergeCell ref="G27:I27"/>
    <mergeCell ref="B19:I19"/>
    <mergeCell ref="B23:D23"/>
    <mergeCell ref="E23:F23"/>
    <mergeCell ref="B21:D21"/>
    <mergeCell ref="E21:F21"/>
    <mergeCell ref="E26:F26"/>
    <mergeCell ref="B30:D30"/>
    <mergeCell ref="E30:F30"/>
    <mergeCell ref="G30:I30"/>
    <mergeCell ref="B24:D24"/>
    <mergeCell ref="E24:F24"/>
    <mergeCell ref="G24:I24"/>
    <mergeCell ref="B25:I25"/>
    <mergeCell ref="E29:F29"/>
    <mergeCell ref="B29:D29"/>
    <mergeCell ref="G29:I29"/>
    <mergeCell ref="B28:D28"/>
    <mergeCell ref="E28:F28"/>
    <mergeCell ref="G28:I28"/>
    <mergeCell ref="B27:D27"/>
    <mergeCell ref="E27:F27"/>
    <mergeCell ref="B26:D26"/>
    <mergeCell ref="B1:D2"/>
    <mergeCell ref="B15:D15"/>
    <mergeCell ref="E15:F15"/>
    <mergeCell ref="G15:I15"/>
    <mergeCell ref="B14:I14"/>
    <mergeCell ref="B3:I3"/>
    <mergeCell ref="B4:I4"/>
    <mergeCell ref="B6:I6"/>
    <mergeCell ref="C8:F8"/>
    <mergeCell ref="C12:F12"/>
    <mergeCell ref="B9:I9"/>
    <mergeCell ref="C11:F11"/>
    <mergeCell ref="B16:I16"/>
    <mergeCell ref="G26:I26"/>
    <mergeCell ref="B20:D20"/>
    <mergeCell ref="E20:F20"/>
    <mergeCell ref="G20:I20"/>
    <mergeCell ref="G21:I21"/>
    <mergeCell ref="E22:F22"/>
    <mergeCell ref="G22:I22"/>
    <mergeCell ref="G23:I23"/>
    <mergeCell ref="B22:D22"/>
    <mergeCell ref="B18:D18"/>
    <mergeCell ref="E18:F18"/>
    <mergeCell ref="G18:I18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9"/>
  <sheetViews>
    <sheetView zoomScale="120" zoomScaleNormal="120" workbookViewId="0">
      <selection activeCell="I10" sqref="I10"/>
    </sheetView>
  </sheetViews>
  <sheetFormatPr defaultRowHeight="18" customHeight="1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283" t="s">
        <v>0</v>
      </c>
      <c r="C1" s="283"/>
      <c r="D1" s="283"/>
      <c r="E1" s="283"/>
      <c r="F1" s="132"/>
      <c r="H1" s="133"/>
      <c r="I1" s="133"/>
    </row>
    <row r="2" spans="1:9" ht="18" customHeight="1">
      <c r="B2" s="283" t="s">
        <v>313</v>
      </c>
      <c r="C2" s="283"/>
      <c r="D2" s="283"/>
      <c r="E2" s="283"/>
      <c r="F2" s="283"/>
      <c r="H2" s="133"/>
      <c r="I2" s="133"/>
    </row>
    <row r="3" spans="1:9" ht="18" customHeight="1">
      <c r="B3" s="131" t="s">
        <v>314</v>
      </c>
      <c r="C3" s="134"/>
      <c r="D3" s="135"/>
      <c r="E3" s="132"/>
      <c r="F3" s="132"/>
      <c r="H3" s="133"/>
      <c r="I3" s="133"/>
    </row>
    <row r="4" spans="1:9" ht="18" customHeight="1">
      <c r="B4" s="131"/>
      <c r="C4" s="134"/>
      <c r="D4" s="135"/>
      <c r="E4" s="132"/>
      <c r="F4" s="132"/>
      <c r="H4" s="133"/>
      <c r="I4" s="133"/>
    </row>
    <row r="5" spans="1:9" ht="18" customHeight="1">
      <c r="B5" s="131"/>
      <c r="C5" s="134"/>
      <c r="D5" s="135"/>
      <c r="E5" s="132"/>
      <c r="F5" s="132"/>
      <c r="H5" s="133"/>
      <c r="I5" s="133"/>
    </row>
    <row r="6" spans="1:9" ht="18" customHeight="1">
      <c r="B6" s="284" t="s">
        <v>315</v>
      </c>
      <c r="C6" s="285"/>
      <c r="D6" s="285"/>
      <c r="E6" s="136"/>
      <c r="F6" s="136"/>
      <c r="H6" s="133"/>
      <c r="I6" s="133"/>
    </row>
    <row r="7" spans="1:9" ht="35.25" customHeight="1">
      <c r="B7" s="137" t="s">
        <v>41</v>
      </c>
      <c r="C7" s="138" t="s">
        <v>20</v>
      </c>
      <c r="D7" s="139" t="s">
        <v>316</v>
      </c>
      <c r="E7" s="140" t="s">
        <v>317</v>
      </c>
      <c r="F7" s="140" t="s">
        <v>318</v>
      </c>
      <c r="H7" s="133"/>
      <c r="I7" s="133"/>
    </row>
    <row r="8" spans="1:9" ht="18" customHeight="1">
      <c r="B8" s="286" t="s">
        <v>29</v>
      </c>
      <c r="C8" s="287"/>
      <c r="D8" s="287"/>
      <c r="E8" s="287"/>
      <c r="F8" s="288"/>
    </row>
    <row r="9" spans="1:9" ht="18" customHeight="1">
      <c r="A9" s="84"/>
      <c r="B9" s="141" t="s">
        <v>207</v>
      </c>
      <c r="C9" s="141" t="s">
        <v>208</v>
      </c>
      <c r="D9" s="142">
        <v>9</v>
      </c>
      <c r="E9" s="143">
        <v>41000000</v>
      </c>
      <c r="F9" s="143">
        <v>11890000</v>
      </c>
    </row>
    <row r="10" spans="1:9" ht="18" customHeight="1">
      <c r="A10" s="84"/>
      <c r="B10" s="144" t="s">
        <v>319</v>
      </c>
      <c r="C10" s="145"/>
      <c r="D10" s="142">
        <f>SUM(D9)</f>
        <v>9</v>
      </c>
      <c r="E10" s="143">
        <f>SUM(E9)</f>
        <v>41000000</v>
      </c>
      <c r="F10" s="143">
        <f>SUM(F9)</f>
        <v>11890000</v>
      </c>
    </row>
    <row r="11" spans="1:9" ht="18" customHeight="1">
      <c r="A11" s="84"/>
      <c r="B11" s="289" t="s">
        <v>40</v>
      </c>
      <c r="C11" s="290"/>
      <c r="D11" s="142">
        <f>D10</f>
        <v>9</v>
      </c>
      <c r="E11" s="143">
        <f>E10</f>
        <v>41000000</v>
      </c>
      <c r="F11" s="143">
        <f>F10</f>
        <v>11890000</v>
      </c>
    </row>
    <row r="12" spans="1:9" ht="18" customHeight="1">
      <c r="A12" s="84"/>
      <c r="B12" s="146"/>
      <c r="C12" s="146"/>
      <c r="D12" s="147"/>
      <c r="E12" s="148"/>
      <c r="F12" s="148"/>
    </row>
    <row r="13" spans="1:9" ht="18" customHeight="1">
      <c r="A13" s="84"/>
      <c r="B13" s="84"/>
      <c r="D13" s="149"/>
      <c r="E13" s="150"/>
      <c r="F13" s="150"/>
    </row>
    <row r="14" spans="1:9" ht="18" customHeight="1">
      <c r="A14" s="151"/>
      <c r="B14" s="151"/>
      <c r="C14" s="152"/>
    </row>
    <row r="15" spans="1:9" ht="18" customHeight="1">
      <c r="A15" s="151"/>
      <c r="B15" s="151"/>
      <c r="C15" s="152"/>
    </row>
    <row r="16" spans="1:9" ht="18" customHeight="1">
      <c r="A16" s="151"/>
      <c r="B16" s="151"/>
      <c r="C16" s="152"/>
    </row>
    <row r="17" spans="1:3" ht="18" customHeight="1">
      <c r="A17" s="151"/>
      <c r="B17" s="151"/>
      <c r="C17" s="152"/>
    </row>
    <row r="18" spans="1:3" ht="18" customHeight="1">
      <c r="A18" s="151"/>
      <c r="B18" s="151"/>
      <c r="C18" s="152"/>
    </row>
    <row r="19" spans="1:3" ht="18" customHeight="1">
      <c r="A19" s="151"/>
      <c r="B19" s="151"/>
      <c r="C19" s="152"/>
    </row>
  </sheetData>
  <mergeCells count="5">
    <mergeCell ref="B1:E1"/>
    <mergeCell ref="B2:F2"/>
    <mergeCell ref="B6:D6"/>
    <mergeCell ref="B8:F8"/>
    <mergeCell ref="B11:C11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1" t="s">
        <v>0</v>
      </c>
      <c r="C1" s="291"/>
      <c r="D1" s="5"/>
      <c r="E1" s="5"/>
      <c r="F1" s="5"/>
    </row>
    <row r="2" spans="1:6" ht="27.95" customHeight="1">
      <c r="A2" s="4"/>
      <c r="B2" s="292" t="s">
        <v>303</v>
      </c>
      <c r="C2" s="292"/>
      <c r="D2" s="292"/>
      <c r="E2" s="292"/>
      <c r="F2" s="292"/>
    </row>
    <row r="3" spans="1:6" ht="42.75" customHeight="1">
      <c r="B3" s="258" t="s">
        <v>47</v>
      </c>
      <c r="C3" s="259"/>
      <c r="D3" s="259"/>
      <c r="E3" s="259"/>
      <c r="F3" s="259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00" t="s">
        <v>78</v>
      </c>
      <c r="C12" s="101" t="s">
        <v>57</v>
      </c>
      <c r="D12" s="102" t="s">
        <v>145</v>
      </c>
      <c r="E12" s="103">
        <v>512643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2026-01-05T10:38:47Z</cp:lastPrinted>
  <dcterms:created xsi:type="dcterms:W3CDTF">2024-09-12T06:50:39Z</dcterms:created>
  <dcterms:modified xsi:type="dcterms:W3CDTF">2026-01-05T10:40:14Z</dcterms:modified>
</cp:coreProperties>
</file>